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自治振興課H24以降\05_市町村公営企業\03_公営企業決算統計\03 経営比較分析表\Ｈ29年度\04 分析依頼\05 県HP掲載用\09 三朝町　〇\"/>
    </mc:Choice>
  </mc:AlternateContent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B10" i="4" s="1"/>
  <c r="M6" i="5"/>
  <c r="L6" i="5"/>
  <c r="W8" i="4" s="1"/>
  <c r="K6" i="5"/>
  <c r="J6" i="5"/>
  <c r="I8" i="4" s="1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E86" i="4"/>
  <c r="AT10" i="4"/>
  <c r="AD10" i="4"/>
  <c r="I10" i="4"/>
  <c r="AL8" i="4"/>
  <c r="P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<sst xmlns="http://schemas.openxmlformats.org/spreadsheetml/2006/main" count="243" uniqueCount="125">
  <si>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</si>
  <si>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</si>
  <si>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</si>
  <si>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</si>
  <si>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</si>
  <si>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</si>
  <si>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</si>
  <si>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</si>
  <si>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</si>
  <si>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</si>
  <si>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</si>
  <si>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</si>
  <si>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</si>
  <si>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</si>
  <si>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</si>
  <si>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</si>
  <si>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</si>
  <si>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</si>
  <si>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</si>
  <si>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</si>
  <si>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</si>
  <si>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</si>
  <si>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</si>
  <si>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</si>
  <si>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</si>
  <si>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</si>
  <si>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</si>
  <si>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</si>
  <si>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</si>
  <si>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</si>
  <si>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</si>
  <si>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</si>
  <si>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</si>
  <si>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</si>
  <si>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</si>
  <si>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</si>
  <si>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</si>
  <si>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</si>
  <si>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</si>
  <si>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</si>
  <si>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</si>
  <si>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</si>
  <si>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</si>
  <si>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</si>
  <si>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</si>
  <si>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</si>
  <si>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</si>
  <si>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</si>
  <si>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</si>
  <si>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</si>
  <si>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</si>
  <si>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</si>
  <si>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</si>
  <si>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</si>
  <si>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</si>
  <si>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</si>
  <si>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</si>
  <si>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</si>
  <si>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</si>
  <si>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</si>
  <si>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</si>
  <si>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</si>
  <si>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</si>
  <si>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</si>
  <si>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</si>
  <si>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</si>
  <si>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</si>
  <si>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</si>
  <si>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</si>
  <si>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</si>
  <si>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</si>
  <si>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</si>
  <si>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</si>
  <si>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</si>
  <si>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</si>
  <si>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</si>
  <si>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</si>
  <si>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</si>
  <si>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</si>
  <si>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</si>
  <si>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</si>
  <si>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</si>
  <si>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</si>
  <si>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</si>
  <si>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</si>
  <si>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</si>
  <si>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</si>
  <si>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</si>
  <si>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</si>
  <si>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</si>
  <si>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</si>
  <si>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</si>
  <si>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</si>
  <si>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</si>
  <si>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</si>
  <si>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</si>
  <si>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</si>
  <si>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</si>
  <si>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</si>
  <si>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</si>
  <si>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</si>
  <si>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</si>
  <si>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</si>
  <si>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</si>
  <si>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</si>
  <si>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</si>
  <si>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</si>
  <si>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</si>
  <si>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</si>
  <si>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鳥取県　三朝町</t>
  </si>
  <si>
    <t>法非適用</t>
  </si>
  <si>
    <t>下水道事業</t>
  </si>
  <si>
    <t>小規模集合排水処理</t>
  </si>
  <si>
    <t>I2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</si>
  <si>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</si>
  <si>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</si>
  <si>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</si>
  <si>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</si>
  <si>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</si>
  <si>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</si>
  <si>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</si>
  <si>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老朽化の対策については、施設管理記録（過去の修繕状況）等に基づき施設の更新等を計画的に行う必要がある。</t>
    <rPh sb="1" eb="4">
      <t>ロウキュウカ</t>
    </rPh>
    <rPh sb="5" eb="7">
      <t>タイサク</t>
    </rPh>
    <rPh sb="13" eb="15">
      <t>シセツ</t>
    </rPh>
    <rPh sb="15" eb="17">
      <t>カンリ</t>
    </rPh>
    <rPh sb="17" eb="19">
      <t>キロク</t>
    </rPh>
    <rPh sb="20" eb="22">
      <t>カコ</t>
    </rPh>
    <rPh sb="23" eb="25">
      <t>シュウゼン</t>
    </rPh>
    <rPh sb="25" eb="27">
      <t>ジョウキョウ</t>
    </rPh>
    <rPh sb="28" eb="29">
      <t>トウ</t>
    </rPh>
    <rPh sb="30" eb="31">
      <t>モト</t>
    </rPh>
    <rPh sb="33" eb="35">
      <t>シセツ</t>
    </rPh>
    <rPh sb="36" eb="38">
      <t>コウシン</t>
    </rPh>
    <rPh sb="38" eb="39">
      <t>トウ</t>
    </rPh>
    <rPh sb="40" eb="43">
      <t>ケイカクテキ</t>
    </rPh>
    <rPh sb="44" eb="45">
      <t>オコナ</t>
    </rPh>
    <rPh sb="46" eb="48">
      <t>ヒツヨウ</t>
    </rPh>
    <phoneticPr fontId="4"/>
  </si>
  <si>
    <t>収入：人口の減少に伴い、料金収入は年々減少している。このため、徴収率を高めるとともに、人口推移を考慮した料金体系の見直しを図る必要がある。
支出：施設の修繕は出来る限り職員が直営で対応し、維持管理経費の節減に努めている。今後、老朽化を見越した施設の更新等を計画的に行う必要がある。</t>
    <rPh sb="0" eb="2">
      <t>シュウニュウ</t>
    </rPh>
    <rPh sb="3" eb="5">
      <t>ジンコウ</t>
    </rPh>
    <rPh sb="6" eb="8">
      <t>ゲンショウ</t>
    </rPh>
    <rPh sb="9" eb="10">
      <t>トモナ</t>
    </rPh>
    <rPh sb="12" eb="14">
      <t>リョウキン</t>
    </rPh>
    <rPh sb="14" eb="16">
      <t>シュウニュウ</t>
    </rPh>
    <rPh sb="17" eb="19">
      <t>ネンネン</t>
    </rPh>
    <rPh sb="19" eb="21">
      <t>ゲンショウ</t>
    </rPh>
    <rPh sb="31" eb="33">
      <t>チョウシュウ</t>
    </rPh>
    <rPh sb="33" eb="34">
      <t>リツ</t>
    </rPh>
    <rPh sb="35" eb="36">
      <t>タカ</t>
    </rPh>
    <rPh sb="43" eb="45">
      <t>ジンコウ</t>
    </rPh>
    <rPh sb="45" eb="47">
      <t>スイイ</t>
    </rPh>
    <rPh sb="48" eb="50">
      <t>コウリョ</t>
    </rPh>
    <rPh sb="52" eb="54">
      <t>リョウキン</t>
    </rPh>
    <rPh sb="54" eb="56">
      <t>タイケイ</t>
    </rPh>
    <rPh sb="57" eb="59">
      <t>ミナオ</t>
    </rPh>
    <rPh sb="61" eb="62">
      <t>ハカ</t>
    </rPh>
    <rPh sb="63" eb="65">
      <t>ヒツヨウ</t>
    </rPh>
    <rPh sb="71" eb="73">
      <t>シシュツ</t>
    </rPh>
    <rPh sb="111" eb="113">
      <t>コンゴ</t>
    </rPh>
    <rPh sb="114" eb="117">
      <t>ロウキュウカ</t>
    </rPh>
    <rPh sb="118" eb="120">
      <t>ミコ</t>
    </rPh>
    <rPh sb="122" eb="124">
      <t>シセツ</t>
    </rPh>
    <rPh sb="125" eb="127">
      <t>コウシン</t>
    </rPh>
    <rPh sb="127" eb="128">
      <t>トウ</t>
    </rPh>
    <rPh sb="129" eb="132">
      <t>ケイカクテキ</t>
    </rPh>
    <rPh sb="133" eb="134">
      <t>オコナ</t>
    </rPh>
    <rPh sb="135" eb="137">
      <t>ヒツヨウ</t>
    </rPh>
    <phoneticPr fontId="4"/>
  </si>
  <si>
    <t>　経営環境が厳しさを増す中で、長期的かつ安定した経営基盤の強化を図ることが必要である。
１　人口が減少する中で、料金収入を確保するため徴収率を高めるとともに、料金体系の見直しを図る。
２　維持管理経費を抑制するなど、経費の削減を図る。</t>
    <rPh sb="1" eb="3">
      <t>ケイエイ</t>
    </rPh>
    <rPh sb="3" eb="5">
      <t>カンキョウ</t>
    </rPh>
    <rPh sb="6" eb="7">
      <t>キビ</t>
    </rPh>
    <rPh sb="10" eb="11">
      <t>マ</t>
    </rPh>
    <rPh sb="12" eb="13">
      <t>ナカ</t>
    </rPh>
    <rPh sb="15" eb="18">
      <t>チョウキテキ</t>
    </rPh>
    <rPh sb="20" eb="22">
      <t>アンテイ</t>
    </rPh>
    <rPh sb="24" eb="26">
      <t>ケイエイ</t>
    </rPh>
    <rPh sb="26" eb="28">
      <t>キバン</t>
    </rPh>
    <rPh sb="29" eb="31">
      <t>キョウカ</t>
    </rPh>
    <rPh sb="32" eb="33">
      <t>ハカ</t>
    </rPh>
    <rPh sb="37" eb="39">
      <t>ヒツヨウ</t>
    </rPh>
    <rPh sb="46" eb="48">
      <t>ジンコウ</t>
    </rPh>
    <rPh sb="49" eb="51">
      <t>ゲンショウ</t>
    </rPh>
    <rPh sb="53" eb="54">
      <t>ナカ</t>
    </rPh>
    <rPh sb="56" eb="58">
      <t>リョウキン</t>
    </rPh>
    <rPh sb="58" eb="60">
      <t>シュウニュウ</t>
    </rPh>
    <rPh sb="61" eb="63">
      <t>カクホ</t>
    </rPh>
    <rPh sb="67" eb="69">
      <t>チョウシュウ</t>
    </rPh>
    <rPh sb="69" eb="70">
      <t>リツ</t>
    </rPh>
    <rPh sb="71" eb="72">
      <t>タカ</t>
    </rPh>
    <rPh sb="79" eb="81">
      <t>リョウキン</t>
    </rPh>
    <rPh sb="81" eb="83">
      <t>タイケイ</t>
    </rPh>
    <rPh sb="84" eb="86">
      <t>ミナオ</t>
    </rPh>
    <rPh sb="88" eb="89">
      <t>ハカ</t>
    </rPh>
    <rPh sb="94" eb="96">
      <t>イジ</t>
    </rPh>
    <rPh sb="96" eb="98">
      <t>カンリ</t>
    </rPh>
    <rPh sb="98" eb="100">
      <t>ケイヒ</t>
    </rPh>
    <rPh sb="101" eb="103">
      <t>ヨクセイ</t>
    </rPh>
    <rPh sb="108" eb="110">
      <t>ケイヒ</t>
    </rPh>
    <rPh sb="111" eb="113">
      <t>サクゲン</t>
    </rPh>
    <rPh sb="114" eb="115">
      <t>ハカ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</si>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</sst>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261640"/>
        <c:axId val="336257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0.01</c:v>
                </c:pt>
                <c:pt idx="3">
                  <c:v>0</c:v>
                </c:pt>
                <c:pt idx="4" formatCode="#,##0.00;&quot;△&quot;#,##0.00;&quot;-&quot;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261640"/>
        <c:axId val="336257328"/>
      </c:lineChart>
      <c:dateAx>
        <c:axId val="336261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257328"/>
        <c:crosses val="autoZero"/>
        <c:auto val="1"/>
        <c:lblOffset val="100"/>
        <c:baseTimeUnit val="years"/>
      </c:dateAx>
      <c:valAx>
        <c:axId val="336257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26164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41.33</c:v>
                </c:pt>
                <c:pt idx="1">
                  <c:v>29.33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262424"/>
        <c:axId val="336263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39.119999999999997</c:v>
                </c:pt>
                <c:pt idx="1">
                  <c:v>41.24</c:v>
                </c:pt>
                <c:pt idx="2">
                  <c:v>37.950000000000003</c:v>
                </c:pt>
                <c:pt idx="3">
                  <c:v>34.92</c:v>
                </c:pt>
                <c:pt idx="4">
                  <c:v>36.44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262424"/>
        <c:axId val="336263208"/>
      </c:lineChart>
      <c:dateAx>
        <c:axId val="336262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263208"/>
        <c:crosses val="autoZero"/>
        <c:auto val="1"/>
        <c:lblOffset val="100"/>
        <c:baseTimeUnit val="years"/>
      </c:dateAx>
      <c:valAx>
        <c:axId val="336263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262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80.23</c:v>
                </c:pt>
                <c:pt idx="1">
                  <c:v>81.37</c:v>
                </c:pt>
                <c:pt idx="2">
                  <c:v>83.03</c:v>
                </c:pt>
                <c:pt idx="3">
                  <c:v>84.91</c:v>
                </c:pt>
                <c:pt idx="4">
                  <c:v>84.71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114448"/>
        <c:axId val="337108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87.79</c:v>
                </c:pt>
                <c:pt idx="1">
                  <c:v>88.34</c:v>
                </c:pt>
                <c:pt idx="2">
                  <c:v>88.2</c:v>
                </c:pt>
                <c:pt idx="3">
                  <c:v>88.64</c:v>
                </c:pt>
                <c:pt idx="4">
                  <c:v>89.93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114448"/>
        <c:axId val="337108960"/>
      </c:lineChart>
      <c:dateAx>
        <c:axId val="337114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7108960"/>
        <c:crosses val="autoZero"/>
        <c:auto val="1"/>
        <c:lblOffset val="100"/>
        <c:baseTimeUnit val="years"/>
      </c:dateAx>
      <c:valAx>
        <c:axId val="337108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7114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71.569999999999993</c:v>
                </c:pt>
                <c:pt idx="1">
                  <c:v>77.84</c:v>
                </c:pt>
                <c:pt idx="2">
                  <c:v>78.38</c:v>
                </c:pt>
                <c:pt idx="3">
                  <c:v>69.08</c:v>
                </c:pt>
                <c:pt idx="4">
                  <c:v>67.7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258112"/>
        <c:axId val="336263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258112"/>
        <c:axId val="336263600"/>
      </c:lineChart>
      <c:dateAx>
        <c:axId val="336258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263600"/>
        <c:crosses val="autoZero"/>
        <c:auto val="1"/>
        <c:lblOffset val="100"/>
        <c:baseTimeUnit val="years"/>
      </c:dateAx>
      <c:valAx>
        <c:axId val="336263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258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261248"/>
        <c:axId val="336259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261248"/>
        <c:axId val="336259288"/>
      </c:lineChart>
      <c:dateAx>
        <c:axId val="336261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259288"/>
        <c:crosses val="autoZero"/>
        <c:auto val="1"/>
        <c:lblOffset val="100"/>
        <c:baseTimeUnit val="years"/>
      </c:dateAx>
      <c:valAx>
        <c:axId val="336259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261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258504"/>
        <c:axId val="33626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258504"/>
        <c:axId val="336262032"/>
      </c:lineChart>
      <c:dateAx>
        <c:axId val="336258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262032"/>
        <c:crosses val="autoZero"/>
        <c:auto val="1"/>
        <c:lblOffset val="100"/>
        <c:baseTimeUnit val="years"/>
      </c:dateAx>
      <c:valAx>
        <c:axId val="33626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258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715392"/>
        <c:axId val="336716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715392"/>
        <c:axId val="336716176"/>
      </c:lineChart>
      <c:dateAx>
        <c:axId val="336715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716176"/>
        <c:crosses val="autoZero"/>
        <c:auto val="1"/>
        <c:lblOffset val="100"/>
        <c:baseTimeUnit val="years"/>
      </c:dateAx>
      <c:valAx>
        <c:axId val="336716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715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717744"/>
        <c:axId val="336716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717744"/>
        <c:axId val="336716568"/>
      </c:lineChart>
      <c:dateAx>
        <c:axId val="336717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716568"/>
        <c:crosses val="autoZero"/>
        <c:auto val="1"/>
        <c:lblOffset val="100"/>
        <c:baseTimeUnit val="years"/>
      </c:dateAx>
      <c:valAx>
        <c:axId val="336716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717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590.41</c:v>
                </c:pt>
                <c:pt idx="1">
                  <c:v>1018.66</c:v>
                </c:pt>
                <c:pt idx="2">
                  <c:v>1821.81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714608"/>
        <c:axId val="336718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3055.24</c:v>
                </c:pt>
                <c:pt idx="1">
                  <c:v>2574.4699999999998</c:v>
                </c:pt>
                <c:pt idx="2">
                  <c:v>2585.83</c:v>
                </c:pt>
                <c:pt idx="3">
                  <c:v>2464.06</c:v>
                </c:pt>
                <c:pt idx="4">
                  <c:v>1914.94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714608"/>
        <c:axId val="336718136"/>
      </c:lineChart>
      <c:dateAx>
        <c:axId val="336714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718136"/>
        <c:crosses val="autoZero"/>
        <c:auto val="1"/>
        <c:lblOffset val="100"/>
        <c:baseTimeUnit val="years"/>
      </c:dateAx>
      <c:valAx>
        <c:axId val="336718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714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60.46</c:v>
                </c:pt>
                <c:pt idx="1">
                  <c:v>36.54</c:v>
                </c:pt>
                <c:pt idx="2">
                  <c:v>36.450000000000003</c:v>
                </c:pt>
                <c:pt idx="3">
                  <c:v>30.24</c:v>
                </c:pt>
                <c:pt idx="4">
                  <c:v>28.93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715000"/>
        <c:axId val="336718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29.25</c:v>
                </c:pt>
                <c:pt idx="1">
                  <c:v>31.04</c:v>
                </c:pt>
                <c:pt idx="2">
                  <c:v>31.45</c:v>
                </c:pt>
                <c:pt idx="3">
                  <c:v>32.909999999999997</c:v>
                </c:pt>
                <c:pt idx="4">
                  <c:v>34.020000000000003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715000"/>
        <c:axId val="336718528"/>
      </c:lineChart>
      <c:dateAx>
        <c:axId val="336715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718528"/>
        <c:crosses val="autoZero"/>
        <c:auto val="1"/>
        <c:lblOffset val="100"/>
        <c:baseTimeUnit val="years"/>
      </c:dateAx>
      <c:valAx>
        <c:axId val="336718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715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330.26</c:v>
                </c:pt>
                <c:pt idx="1">
                  <c:v>514.9</c:v>
                </c:pt>
                <c:pt idx="2">
                  <c:v>572.71</c:v>
                </c:pt>
                <c:pt idx="3">
                  <c:v>645.13</c:v>
                </c:pt>
                <c:pt idx="4">
                  <c:v>671.04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716960"/>
        <c:axId val="336718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622.30999999999995</c:v>
                </c:pt>
                <c:pt idx="1">
                  <c:v>589.39</c:v>
                </c:pt>
                <c:pt idx="2">
                  <c:v>588.54999999999995</c:v>
                </c:pt>
                <c:pt idx="3">
                  <c:v>561.54</c:v>
                </c:pt>
                <c:pt idx="4">
                  <c:v>553.77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716960"/>
        <c:axId val="336718920"/>
      </c:lineChart>
      <c:dateAx>
        <c:axId val="336716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718920"/>
        <c:crosses val="autoZero"/>
        <c:auto val="1"/>
        <c:lblOffset val="100"/>
        <c:baseTimeUnit val="years"/>
      </c:dateAx>
      <c:valAx>
        <c:axId val="336718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716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【2,448.19】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【556.04】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AD9" sqref="AD9:AJ9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5" t="str">
        <f>データ!H6</f>
        <v>鳥取県　三朝町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小規模集合排水処理</v>
      </c>
      <c r="Q8" s="72"/>
      <c r="R8" s="72"/>
      <c r="S8" s="72"/>
      <c r="T8" s="72"/>
      <c r="U8" s="72"/>
      <c r="V8" s="72"/>
      <c r="W8" s="72" t="str">
        <f>データ!L6</f>
        <v>I2</v>
      </c>
      <c r="X8" s="72"/>
      <c r="Y8" s="72"/>
      <c r="Z8" s="72"/>
      <c r="AA8" s="72"/>
      <c r="AB8" s="72"/>
      <c r="AC8" s="72"/>
      <c r="AD8" s="73" t="s">
        <v>124</v>
      </c>
      <c r="AE8" s="73"/>
      <c r="AF8" s="73"/>
      <c r="AG8" s="73"/>
      <c r="AH8" s="73"/>
      <c r="AI8" s="73"/>
      <c r="AJ8" s="73"/>
      <c r="AK8" s="4"/>
      <c r="AL8" s="67">
        <f>データ!S6</f>
        <v>6720</v>
      </c>
      <c r="AM8" s="67"/>
      <c r="AN8" s="67"/>
      <c r="AO8" s="67"/>
      <c r="AP8" s="67"/>
      <c r="AQ8" s="67"/>
      <c r="AR8" s="67"/>
      <c r="AS8" s="67"/>
      <c r="AT8" s="66">
        <f>データ!T6</f>
        <v>233.52</v>
      </c>
      <c r="AU8" s="66"/>
      <c r="AV8" s="66"/>
      <c r="AW8" s="66"/>
      <c r="AX8" s="66"/>
      <c r="AY8" s="66"/>
      <c r="AZ8" s="66"/>
      <c r="BA8" s="66"/>
      <c r="BB8" s="66">
        <f>データ!U6</f>
        <v>28.78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2.35</v>
      </c>
      <c r="Q10" s="66"/>
      <c r="R10" s="66"/>
      <c r="S10" s="66"/>
      <c r="T10" s="66"/>
      <c r="U10" s="66"/>
      <c r="V10" s="66"/>
      <c r="W10" s="66">
        <f>データ!Q6</f>
        <v>100</v>
      </c>
      <c r="X10" s="66"/>
      <c r="Y10" s="66"/>
      <c r="Z10" s="66"/>
      <c r="AA10" s="66"/>
      <c r="AB10" s="66"/>
      <c r="AC10" s="66"/>
      <c r="AD10" s="67">
        <f>データ!R6</f>
        <v>3456</v>
      </c>
      <c r="AE10" s="67"/>
      <c r="AF10" s="67"/>
      <c r="AG10" s="67"/>
      <c r="AH10" s="67"/>
      <c r="AI10" s="67"/>
      <c r="AJ10" s="67"/>
      <c r="AK10" s="2"/>
      <c r="AL10" s="67">
        <f>データ!V6</f>
        <v>157</v>
      </c>
      <c r="AM10" s="67"/>
      <c r="AN10" s="67"/>
      <c r="AO10" s="67"/>
      <c r="AP10" s="67"/>
      <c r="AQ10" s="67"/>
      <c r="AR10" s="67"/>
      <c r="AS10" s="67"/>
      <c r="AT10" s="66">
        <f>データ!W6</f>
        <v>0.13</v>
      </c>
      <c r="AU10" s="66"/>
      <c r="AV10" s="66"/>
      <c r="AW10" s="66"/>
      <c r="AX10" s="66"/>
      <c r="AY10" s="66"/>
      <c r="AZ10" s="66"/>
      <c r="BA10" s="66"/>
      <c r="BB10" s="66">
        <f>データ!X6</f>
        <v>1207.69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122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48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50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121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123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【2,448.19】</v>
      </c>
      <c r="I86" s="26" t="str">
        <f>データ!CA6</f>
        <v>【33.55】</v>
      </c>
      <c r="J86" s="26" t="str">
        <f>データ!CL6</f>
        <v>【556.04】</v>
      </c>
      <c r="K86" s="26" t="str">
        <f>データ!CW6</f>
        <v>【37.13】</v>
      </c>
      <c r="L86" s="26" t="str">
        <f>データ!DH6</f>
        <v>【90.08】</v>
      </c>
      <c r="M86" s="26" t="s">
        <v>55</v>
      </c>
      <c r="N86" s="26" t="s">
        <v>55</v>
      </c>
      <c r="O86" s="26" t="str">
        <f>データ!EO6</f>
        <v>【0.01】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>
      <c r="A6" s="28" t="s">
        <v>108</v>
      </c>
      <c r="B6" s="33">
        <f>B7</f>
        <v>2016</v>
      </c>
      <c r="C6" s="33">
        <f t="shared" ref="C6:X6" si="3">C7</f>
        <v>313645</v>
      </c>
      <c r="D6" s="33">
        <f t="shared" si="3"/>
        <v>47</v>
      </c>
      <c r="E6" s="33">
        <f t="shared" si="3"/>
        <v>17</v>
      </c>
      <c r="F6" s="33">
        <f t="shared" si="3"/>
        <v>9</v>
      </c>
      <c r="G6" s="33">
        <f t="shared" si="3"/>
        <v>0</v>
      </c>
      <c r="H6" s="33" t="str">
        <f t="shared" si="3"/>
        <v>鳥取県　三朝町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小規模集合排水処理</v>
      </c>
      <c r="L6" s="33" t="str">
        <f t="shared" si="3"/>
        <v>I2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2.35</v>
      </c>
      <c r="Q6" s="34">
        <f t="shared" si="3"/>
        <v>100</v>
      </c>
      <c r="R6" s="34">
        <f t="shared" si="3"/>
        <v>3456</v>
      </c>
      <c r="S6" s="34">
        <f t="shared" si="3"/>
        <v>6720</v>
      </c>
      <c r="T6" s="34">
        <f t="shared" si="3"/>
        <v>233.52</v>
      </c>
      <c r="U6" s="34">
        <f t="shared" si="3"/>
        <v>28.78</v>
      </c>
      <c r="V6" s="34">
        <f t="shared" si="3"/>
        <v>157</v>
      </c>
      <c r="W6" s="34">
        <f t="shared" si="3"/>
        <v>0.13</v>
      </c>
      <c r="X6" s="34">
        <f t="shared" si="3"/>
        <v>1207.69</v>
      </c>
      <c r="Y6" s="35">
        <f>IF(Y7="",NA(),Y7)</f>
        <v>71.569999999999993</v>
      </c>
      <c r="Z6" s="35">
        <f t="shared" ref="Z6:AH6" si="4">IF(Z7="",NA(),Z7)</f>
        <v>77.84</v>
      </c>
      <c r="AA6" s="35">
        <f t="shared" si="4"/>
        <v>78.38</v>
      </c>
      <c r="AB6" s="35">
        <f t="shared" si="4"/>
        <v>69.08</v>
      </c>
      <c r="AC6" s="35">
        <f t="shared" si="4"/>
        <v>67.7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590.41</v>
      </c>
      <c r="BG6" s="35">
        <f t="shared" ref="BG6:BO6" si="7">IF(BG7="",NA(),BG7)</f>
        <v>1018.66</v>
      </c>
      <c r="BH6" s="35">
        <f t="shared" si="7"/>
        <v>1821.81</v>
      </c>
      <c r="BI6" s="34">
        <f t="shared" si="7"/>
        <v>0</v>
      </c>
      <c r="BJ6" s="34">
        <f t="shared" si="7"/>
        <v>0</v>
      </c>
      <c r="BK6" s="35">
        <f t="shared" si="7"/>
        <v>3055.24</v>
      </c>
      <c r="BL6" s="35">
        <f t="shared" si="7"/>
        <v>2574.4699999999998</v>
      </c>
      <c r="BM6" s="35">
        <f t="shared" si="7"/>
        <v>2585.83</v>
      </c>
      <c r="BN6" s="35">
        <f t="shared" si="7"/>
        <v>2464.06</v>
      </c>
      <c r="BO6" s="35">
        <f t="shared" si="7"/>
        <v>1914.94</v>
      </c>
      <c r="BP6" s="34" t="str">
        <f>IF(BP7="","",IF(BP7="-","【-】","【"&amp;SUBSTITUTE(TEXT(BP7,"#,##0.00"),"-","△")&amp;"】"))</f>
        <v>【2,448.19】</v>
      </c>
      <c r="BQ6" s="35">
        <f>IF(BQ7="",NA(),BQ7)</f>
        <v>60.46</v>
      </c>
      <c r="BR6" s="35">
        <f t="shared" ref="BR6:BZ6" si="8">IF(BR7="",NA(),BR7)</f>
        <v>36.54</v>
      </c>
      <c r="BS6" s="35">
        <f t="shared" si="8"/>
        <v>36.450000000000003</v>
      </c>
      <c r="BT6" s="35">
        <f t="shared" si="8"/>
        <v>30.24</v>
      </c>
      <c r="BU6" s="35">
        <f t="shared" si="8"/>
        <v>28.93</v>
      </c>
      <c r="BV6" s="35">
        <f t="shared" si="8"/>
        <v>29.25</v>
      </c>
      <c r="BW6" s="35">
        <f t="shared" si="8"/>
        <v>31.04</v>
      </c>
      <c r="BX6" s="35">
        <f t="shared" si="8"/>
        <v>31.45</v>
      </c>
      <c r="BY6" s="35">
        <f t="shared" si="8"/>
        <v>32.909999999999997</v>
      </c>
      <c r="BZ6" s="35">
        <f t="shared" si="8"/>
        <v>34.020000000000003</v>
      </c>
      <c r="CA6" s="34" t="str">
        <f>IF(CA7="","",IF(CA7="-","【-】","【"&amp;SUBSTITUTE(TEXT(CA7,"#,##0.00"),"-","△")&amp;"】"))</f>
        <v>【33.55】</v>
      </c>
      <c r="CB6" s="35">
        <f>IF(CB7="",NA(),CB7)</f>
        <v>330.26</v>
      </c>
      <c r="CC6" s="35">
        <f t="shared" ref="CC6:CK6" si="9">IF(CC7="",NA(),CC7)</f>
        <v>514.9</v>
      </c>
      <c r="CD6" s="35">
        <f t="shared" si="9"/>
        <v>572.71</v>
      </c>
      <c r="CE6" s="35">
        <f t="shared" si="9"/>
        <v>645.13</v>
      </c>
      <c r="CF6" s="35">
        <f t="shared" si="9"/>
        <v>671.04</v>
      </c>
      <c r="CG6" s="35">
        <f t="shared" si="9"/>
        <v>622.30999999999995</v>
      </c>
      <c r="CH6" s="35">
        <f t="shared" si="9"/>
        <v>589.39</v>
      </c>
      <c r="CI6" s="35">
        <f t="shared" si="9"/>
        <v>588.54999999999995</v>
      </c>
      <c r="CJ6" s="35">
        <f t="shared" si="9"/>
        <v>561.54</v>
      </c>
      <c r="CK6" s="35">
        <f t="shared" si="9"/>
        <v>553.77</v>
      </c>
      <c r="CL6" s="34" t="str">
        <f>IF(CL7="","",IF(CL7="-","【-】","【"&amp;SUBSTITUTE(TEXT(CL7,"#,##0.00"),"-","△")&amp;"】"))</f>
        <v>【556.04】</v>
      </c>
      <c r="CM6" s="35">
        <f>IF(CM7="",NA(),CM7)</f>
        <v>41.33</v>
      </c>
      <c r="CN6" s="35">
        <f t="shared" ref="CN6:CV6" si="10">IF(CN7="",NA(),CN7)</f>
        <v>29.33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39.119999999999997</v>
      </c>
      <c r="CS6" s="35">
        <f t="shared" si="10"/>
        <v>41.24</v>
      </c>
      <c r="CT6" s="35">
        <f t="shared" si="10"/>
        <v>37.950000000000003</v>
      </c>
      <c r="CU6" s="35">
        <f t="shared" si="10"/>
        <v>34.92</v>
      </c>
      <c r="CV6" s="35">
        <f t="shared" si="10"/>
        <v>36.44</v>
      </c>
      <c r="CW6" s="34" t="str">
        <f>IF(CW7="","",IF(CW7="-","【-】","【"&amp;SUBSTITUTE(TEXT(CW7,"#,##0.00"),"-","△")&amp;"】"))</f>
        <v>【37.13】</v>
      </c>
      <c r="CX6" s="35">
        <f>IF(CX7="",NA(),CX7)</f>
        <v>80.23</v>
      </c>
      <c r="CY6" s="35">
        <f t="shared" ref="CY6:DG6" si="11">IF(CY7="",NA(),CY7)</f>
        <v>81.37</v>
      </c>
      <c r="CZ6" s="35">
        <f t="shared" si="11"/>
        <v>83.03</v>
      </c>
      <c r="DA6" s="35">
        <f t="shared" si="11"/>
        <v>84.91</v>
      </c>
      <c r="DB6" s="35">
        <f t="shared" si="11"/>
        <v>84.71</v>
      </c>
      <c r="DC6" s="35">
        <f t="shared" si="11"/>
        <v>87.79</v>
      </c>
      <c r="DD6" s="35">
        <f t="shared" si="11"/>
        <v>88.34</v>
      </c>
      <c r="DE6" s="35">
        <f t="shared" si="11"/>
        <v>88.2</v>
      </c>
      <c r="DF6" s="35">
        <f t="shared" si="11"/>
        <v>88.64</v>
      </c>
      <c r="DG6" s="35">
        <f t="shared" si="11"/>
        <v>89.93</v>
      </c>
      <c r="DH6" s="34" t="str">
        <f>IF(DH7="","",IF(DH7="-","【-】","【"&amp;SUBSTITUTE(TEXT(DH7,"#,##0.00"),"-","△")&amp;"】"))</f>
        <v>【90.08】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4">
        <f t="shared" si="14"/>
        <v>0</v>
      </c>
      <c r="EK6" s="34">
        <f t="shared" si="14"/>
        <v>0</v>
      </c>
      <c r="EL6" s="35">
        <f t="shared" si="14"/>
        <v>0.01</v>
      </c>
      <c r="EM6" s="34">
        <f t="shared" si="14"/>
        <v>0</v>
      </c>
      <c r="EN6" s="35">
        <f t="shared" si="14"/>
        <v>0.01</v>
      </c>
      <c r="EO6" s="34" t="str">
        <f>IF(EO7="","",IF(EO7="-","【-】","【"&amp;SUBSTITUTE(TEXT(EO7,"#,##0.00"),"-","△")&amp;"】"))</f>
        <v>【0.01】</v>
      </c>
    </row>
    <row r="7" spans="1:145" s="36" customFormat="1">
      <c r="A7" s="28"/>
      <c r="B7" s="37">
        <v>2016</v>
      </c>
      <c r="C7" s="37">
        <v>313645</v>
      </c>
      <c r="D7" s="37">
        <v>47</v>
      </c>
      <c r="E7" s="37">
        <v>17</v>
      </c>
      <c r="F7" s="37">
        <v>9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2.35</v>
      </c>
      <c r="Q7" s="38">
        <v>100</v>
      </c>
      <c r="R7" s="38">
        <v>3456</v>
      </c>
      <c r="S7" s="38">
        <v>6720</v>
      </c>
      <c r="T7" s="38">
        <v>233.52</v>
      </c>
      <c r="U7" s="38">
        <v>28.78</v>
      </c>
      <c r="V7" s="38">
        <v>157</v>
      </c>
      <c r="W7" s="38">
        <v>0.13</v>
      </c>
      <c r="X7" s="38">
        <v>1207.69</v>
      </c>
      <c r="Y7" s="38">
        <v>71.569999999999993</v>
      </c>
      <c r="Z7" s="38">
        <v>77.84</v>
      </c>
      <c r="AA7" s="38">
        <v>78.38</v>
      </c>
      <c r="AB7" s="38">
        <v>69.08</v>
      </c>
      <c r="AC7" s="38">
        <v>67.7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590.41</v>
      </c>
      <c r="BG7" s="38">
        <v>1018.66</v>
      </c>
      <c r="BH7" s="38">
        <v>1821.81</v>
      </c>
      <c r="BI7" s="38">
        <v>0</v>
      </c>
      <c r="BJ7" s="38">
        <v>0</v>
      </c>
      <c r="BK7" s="38">
        <v>3055.24</v>
      </c>
      <c r="BL7" s="38">
        <v>2574.4699999999998</v>
      </c>
      <c r="BM7" s="38">
        <v>2585.83</v>
      </c>
      <c r="BN7" s="38">
        <v>2464.06</v>
      </c>
      <c r="BO7" s="38">
        <v>1914.94</v>
      </c>
      <c r="BP7" s="38">
        <v>2448.19</v>
      </c>
      <c r="BQ7" s="38">
        <v>60.46</v>
      </c>
      <c r="BR7" s="38">
        <v>36.54</v>
      </c>
      <c r="BS7" s="38">
        <v>36.450000000000003</v>
      </c>
      <c r="BT7" s="38">
        <v>30.24</v>
      </c>
      <c r="BU7" s="38">
        <v>28.93</v>
      </c>
      <c r="BV7" s="38">
        <v>29.25</v>
      </c>
      <c r="BW7" s="38">
        <v>31.04</v>
      </c>
      <c r="BX7" s="38">
        <v>31.45</v>
      </c>
      <c r="BY7" s="38">
        <v>32.909999999999997</v>
      </c>
      <c r="BZ7" s="38">
        <v>34.020000000000003</v>
      </c>
      <c r="CA7" s="38">
        <v>33.549999999999997</v>
      </c>
      <c r="CB7" s="38">
        <v>330.26</v>
      </c>
      <c r="CC7" s="38">
        <v>514.9</v>
      </c>
      <c r="CD7" s="38">
        <v>572.71</v>
      </c>
      <c r="CE7" s="38">
        <v>645.13</v>
      </c>
      <c r="CF7" s="38">
        <v>671.04</v>
      </c>
      <c r="CG7" s="38">
        <v>622.30999999999995</v>
      </c>
      <c r="CH7" s="38">
        <v>589.39</v>
      </c>
      <c r="CI7" s="38">
        <v>588.54999999999995</v>
      </c>
      <c r="CJ7" s="38">
        <v>561.54</v>
      </c>
      <c r="CK7" s="38">
        <v>553.77</v>
      </c>
      <c r="CL7" s="38">
        <v>556.04</v>
      </c>
      <c r="CM7" s="38">
        <v>41.33</v>
      </c>
      <c r="CN7" s="38">
        <v>29.33</v>
      </c>
      <c r="CO7" s="38" t="s">
        <v>114</v>
      </c>
      <c r="CP7" s="38" t="s">
        <v>114</v>
      </c>
      <c r="CQ7" s="38" t="s">
        <v>114</v>
      </c>
      <c r="CR7" s="38">
        <v>39.119999999999997</v>
      </c>
      <c r="CS7" s="38">
        <v>41.24</v>
      </c>
      <c r="CT7" s="38">
        <v>37.950000000000003</v>
      </c>
      <c r="CU7" s="38">
        <v>34.92</v>
      </c>
      <c r="CV7" s="38">
        <v>36.44</v>
      </c>
      <c r="CW7" s="38">
        <v>37.130000000000003</v>
      </c>
      <c r="CX7" s="38">
        <v>80.23</v>
      </c>
      <c r="CY7" s="38">
        <v>81.37</v>
      </c>
      <c r="CZ7" s="38">
        <v>83.03</v>
      </c>
      <c r="DA7" s="38">
        <v>84.91</v>
      </c>
      <c r="DB7" s="38">
        <v>84.71</v>
      </c>
      <c r="DC7" s="38">
        <v>87.79</v>
      </c>
      <c r="DD7" s="38">
        <v>88.34</v>
      </c>
      <c r="DE7" s="38">
        <v>88.2</v>
      </c>
      <c r="DF7" s="38">
        <v>88.64</v>
      </c>
      <c r="DG7" s="38">
        <v>89.93</v>
      </c>
      <c r="DH7" s="38">
        <v>90.08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</v>
      </c>
      <c r="EK7" s="38">
        <v>0</v>
      </c>
      <c r="EL7" s="38">
        <v>0.01</v>
      </c>
      <c r="EM7" s="38">
        <v>0</v>
      </c>
      <c r="EN7" s="38">
        <v>0.01</v>
      </c>
      <c r="EO7" s="38">
        <v>0.01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鳥取県庁</cp:lastModifiedBy>
  <cp:lastPrinted>2018-02-27T07:48:53Z</cp:lastPrinted>
  <dcterms:modified xsi:type="dcterms:W3CDTF">2018-02-27T07:48:55Z</dcterms:modified>
</cp:coreProperties>
</file>