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自治振興課H24以降\05_市町村公営企業\03_公営企業決算統計\03 経営比較分析表\Ｈ29年度\04 分析依頼\05 県HP掲載用\07 智頭町　〇\"/>
    </mc:Choice>
  </mc:AlternateContent>
  <workbookProtection workbookPassword="B31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AL10" i="4" s="1"/>
  <c r="T6" i="5"/>
  <c r="S6" i="5"/>
  <c r="R6" i="5"/>
  <c r="AL8" i="4" s="1"/>
  <c r="Q6" i="5"/>
  <c r="P6" i="5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I85" i="4"/>
  <c r="E85" i="4"/>
  <c r="BB10" i="4"/>
  <c r="W10" i="4"/>
  <c r="P10" i="4"/>
  <c r="I10" i="4"/>
  <c r="BB8" i="4"/>
  <c r="AT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<sst xmlns="http://schemas.openxmlformats.org/spreadsheetml/2006/main" count="237" uniqueCount="123">
  <si>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</si>
  <si>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</si>
  <si>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</si>
  <si>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</si>
  <si>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</si>
  <si>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</si>
  <si>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</si>
  <si>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</si>
  <si>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</si>
  <si>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</si>
  <si>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</si>
  <si>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</si>
  <si>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</si>
  <si>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</si>
  <si>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</si>
  <si>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</si>
  <si>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</si>
  <si>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</si>
  <si>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</si>
  <si>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</si>
  <si>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</si>
  <si>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</si>
  <si>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</si>
  <si>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</si>
  <si>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</si>
  <si>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</si>
  <si>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</si>
  <si>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</si>
  <si>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</si>
  <si>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</si>
  <si>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</si>
  <si>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</si>
  <si>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</si>
  <si>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</si>
  <si>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</si>
  <si>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</si>
  <si>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</si>
  <si>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</si>
  <si>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</si>
  <si>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</si>
  <si>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</si>
  <si>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</si>
  <si>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</si>
  <si>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</si>
  <si>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</si>
  <si>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</si>
  <si>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</si>
  <si>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</si>
  <si>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</si>
  <si>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</si>
  <si>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</si>
  <si>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</si>
  <si>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</si>
  <si>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</si>
  <si>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水道事業(法非適用)</t>
    <rPh sb="0" eb="2">
      <t>スイドウ</t>
    </rPh>
    <rPh sb="2" eb="4">
      <t>ジギョウ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</si>
  <si>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</si>
  <si>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</si>
  <si>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</si>
  <si>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</si>
  <si>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</si>
  <si>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</si>
  <si>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</si>
  <si>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</si>
  <si>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</si>
  <si>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</si>
  <si>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</si>
  <si>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</si>
  <si>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</si>
  <si>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</si>
  <si>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</si>
  <si>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</si>
  <si>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</si>
  <si>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</si>
  <si>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</si>
  <si>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</si>
  <si>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</si>
  <si>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</si>
  <si>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</si>
  <si>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</si>
  <si>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</si>
  <si>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</si>
  <si>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</si>
  <si>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</si>
  <si>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</si>
  <si>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</si>
  <si>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</si>
  <si>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</si>
  <si>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</si>
  <si>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</si>
  <si>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</si>
  <si>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</si>
  <si>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</si>
  <si>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</si>
  <si>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</si>
  <si>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</si>
  <si>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</si>
  <si>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</si>
  <si>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</si>
  <si>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</si>
  <si>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</si>
  <si>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</si>
  <si>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</si>
  <si>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</si>
  <si>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</si>
  <si>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</si>
  <si>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</si>
  <si>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</si>
  <si>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鳥取県　智頭町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</si>
  <si>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</si>
  <si>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</si>
  <si>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</si>
  <si>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</si>
  <si>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</si>
  <si>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</si>
  <si>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</si>
  <si>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</si>
  <si>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</si>
  <si>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</si>
  <si>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</si>
  <si>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収益的収支比率は類似他団体と比較して、例年安定して高水準にあり、企業債の償還もH26年度で終了し、累積欠損金もない。
　また、料金回収率も高水準であり、給水原価も非常に安価であるが、有収率については施設の老朽化もあり、改善すべき事項であると考えている。
　今後も、健全性・効率性を維持していきたい。</t>
    <phoneticPr fontId="4"/>
  </si>
  <si>
    <t>　施設の老朽化は、避けられない課題であり、財政を十分に考慮して、更新を計画していきたい。</t>
    <phoneticPr fontId="4"/>
  </si>
  <si>
    <t>　全体的に類似団体平均より値としては良い傾向にある。今後も適切な施設の維持管理に努めていきたい。</t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</si>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</sst>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0" fontId="2" fillId="2" borderId="2" xfId="1" applyFill="1" applyBorder="1">
      <alignment vertical="center"/>
    </xf>
    <xf numFmtId="179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176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053128"/>
        <c:axId val="237047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0.46</c:v>
                </c:pt>
                <c:pt idx="1">
                  <c:v>0.8</c:v>
                </c:pt>
                <c:pt idx="2">
                  <c:v>0.69</c:v>
                </c:pt>
                <c:pt idx="3">
                  <c:v>0.65</c:v>
                </c:pt>
                <c:pt idx="4">
                  <c:v>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053128"/>
        <c:axId val="237047640"/>
      </c:lineChart>
      <c:dateAx>
        <c:axId val="237053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047640"/>
        <c:crosses val="autoZero"/>
        <c:auto val="1"/>
        <c:lblOffset val="100"/>
        <c:baseTimeUnit val="years"/>
      </c:dateAx>
      <c:valAx>
        <c:axId val="237047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053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95.03</c:v>
                </c:pt>
                <c:pt idx="1">
                  <c:v>94.41</c:v>
                </c:pt>
                <c:pt idx="2">
                  <c:v>96.27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047248"/>
        <c:axId val="237048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74.52</c:v>
                </c:pt>
                <c:pt idx="1">
                  <c:v>76.09</c:v>
                </c:pt>
                <c:pt idx="2">
                  <c:v>75.87</c:v>
                </c:pt>
                <c:pt idx="3">
                  <c:v>76.27</c:v>
                </c:pt>
                <c:pt idx="4">
                  <c:v>77.56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047248"/>
        <c:axId val="237048816"/>
      </c:lineChart>
      <c:dateAx>
        <c:axId val="237047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048816"/>
        <c:crosses val="autoZero"/>
        <c:auto val="1"/>
        <c:lblOffset val="100"/>
        <c:baseTimeUnit val="years"/>
      </c:dateAx>
      <c:valAx>
        <c:axId val="237048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047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053520"/>
        <c:axId val="237048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053520"/>
        <c:axId val="237048424"/>
      </c:lineChart>
      <c:dateAx>
        <c:axId val="237053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048424"/>
        <c:crosses val="autoZero"/>
        <c:auto val="1"/>
        <c:lblOffset val="100"/>
        <c:baseTimeUnit val="years"/>
      </c:dateAx>
      <c:valAx>
        <c:axId val="237048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053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051952"/>
        <c:axId val="237052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051952"/>
        <c:axId val="237052344"/>
      </c:lineChart>
      <c:dateAx>
        <c:axId val="237051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052344"/>
        <c:crosses val="autoZero"/>
        <c:auto val="1"/>
        <c:lblOffset val="100"/>
        <c:baseTimeUnit val="years"/>
      </c:dateAx>
      <c:valAx>
        <c:axId val="237052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051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117352"/>
        <c:axId val="327116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117352"/>
        <c:axId val="327116568"/>
      </c:lineChart>
      <c:dateAx>
        <c:axId val="327117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116568"/>
        <c:crosses val="autoZero"/>
        <c:auto val="1"/>
        <c:lblOffset val="100"/>
        <c:baseTimeUnit val="years"/>
      </c:dateAx>
      <c:valAx>
        <c:axId val="327116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117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110688"/>
        <c:axId val="327112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110688"/>
        <c:axId val="327112648"/>
      </c:lineChart>
      <c:dateAx>
        <c:axId val="32711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112648"/>
        <c:crosses val="autoZero"/>
        <c:auto val="1"/>
        <c:lblOffset val="100"/>
        <c:baseTimeUnit val="years"/>
      </c:dateAx>
      <c:valAx>
        <c:axId val="327112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110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12.18</c:v>
                </c:pt>
                <c:pt idx="1">
                  <c:v>4.8899999999999997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115000"/>
        <c:axId val="32711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1108.26</c:v>
                </c:pt>
                <c:pt idx="1">
                  <c:v>1113.76</c:v>
                </c:pt>
                <c:pt idx="2">
                  <c:v>1125.69</c:v>
                </c:pt>
                <c:pt idx="3">
                  <c:v>1134.67</c:v>
                </c:pt>
                <c:pt idx="4">
                  <c:v>1144.79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115000"/>
        <c:axId val="327112256"/>
      </c:lineChart>
      <c:dateAx>
        <c:axId val="327115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112256"/>
        <c:crosses val="autoZero"/>
        <c:auto val="1"/>
        <c:lblOffset val="100"/>
        <c:baseTimeUnit val="years"/>
      </c:dateAx>
      <c:valAx>
        <c:axId val="32711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115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70.040000000000006</c:v>
                </c:pt>
                <c:pt idx="1">
                  <c:v>74.459999999999994</c:v>
                </c:pt>
                <c:pt idx="2">
                  <c:v>73.91</c:v>
                </c:pt>
                <c:pt idx="3">
                  <c:v>57.43</c:v>
                </c:pt>
                <c:pt idx="4">
                  <c:v>63.33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111864"/>
        <c:axId val="32711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19.77</c:v>
                </c:pt>
                <c:pt idx="1">
                  <c:v>34.25</c:v>
                </c:pt>
                <c:pt idx="2">
                  <c:v>46.48</c:v>
                </c:pt>
                <c:pt idx="3">
                  <c:v>40.6</c:v>
                </c:pt>
                <c:pt idx="4">
                  <c:v>56.04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111864"/>
        <c:axId val="327116176"/>
      </c:lineChart>
      <c:dateAx>
        <c:axId val="327111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116176"/>
        <c:crosses val="autoZero"/>
        <c:auto val="1"/>
        <c:lblOffset val="100"/>
        <c:baseTimeUnit val="years"/>
      </c:dateAx>
      <c:valAx>
        <c:axId val="32711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111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53.57</c:v>
                </c:pt>
                <c:pt idx="1">
                  <c:v>49.53</c:v>
                </c:pt>
                <c:pt idx="2">
                  <c:v>48.57</c:v>
                </c:pt>
                <c:pt idx="3">
                  <c:v>53</c:v>
                </c:pt>
                <c:pt idx="4">
                  <c:v>47.29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114216"/>
        <c:axId val="327114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878.73</c:v>
                </c:pt>
                <c:pt idx="1">
                  <c:v>501.18</c:v>
                </c:pt>
                <c:pt idx="2">
                  <c:v>376.61</c:v>
                </c:pt>
                <c:pt idx="3">
                  <c:v>440.03</c:v>
                </c:pt>
                <c:pt idx="4">
                  <c:v>304.35000000000002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114216"/>
        <c:axId val="327114608"/>
      </c:lineChart>
      <c:dateAx>
        <c:axId val="327114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114608"/>
        <c:crosses val="autoZero"/>
        <c:auto val="1"/>
        <c:lblOffset val="100"/>
        <c:baseTimeUnit val="years"/>
      </c:dateAx>
      <c:valAx>
        <c:axId val="327114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114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63.05</c:v>
                </c:pt>
                <c:pt idx="1">
                  <c:v>63</c:v>
                </c:pt>
                <c:pt idx="2">
                  <c:v>62.69</c:v>
                </c:pt>
                <c:pt idx="3">
                  <c:v>60.47</c:v>
                </c:pt>
                <c:pt idx="4">
                  <c:v>62.15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427712"/>
        <c:axId val="327432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57.17</c:v>
                </c:pt>
                <c:pt idx="1">
                  <c:v>57.55</c:v>
                </c:pt>
                <c:pt idx="2">
                  <c:v>57.43</c:v>
                </c:pt>
                <c:pt idx="3">
                  <c:v>57.29</c:v>
                </c:pt>
                <c:pt idx="4">
                  <c:v>55.9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427712"/>
        <c:axId val="327432416"/>
      </c:lineChart>
      <c:dateAx>
        <c:axId val="327427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432416"/>
        <c:crosses val="autoZero"/>
        <c:auto val="1"/>
        <c:lblOffset val="100"/>
        <c:baseTimeUnit val="years"/>
      </c:dateAx>
      <c:valAx>
        <c:axId val="327432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427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74.989999999999995</c:v>
                </c:pt>
                <c:pt idx="1">
                  <c:v>74.989999999999995</c:v>
                </c:pt>
                <c:pt idx="2">
                  <c:v>74.989999999999995</c:v>
                </c:pt>
                <c:pt idx="3">
                  <c:v>74.989999999999995</c:v>
                </c:pt>
                <c:pt idx="4">
                  <c:v>74.989999999999995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426144"/>
        <c:axId val="327426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74.94</c:v>
                </c:pt>
                <c:pt idx="1">
                  <c:v>74.14</c:v>
                </c:pt>
                <c:pt idx="2">
                  <c:v>73.83</c:v>
                </c:pt>
                <c:pt idx="3">
                  <c:v>73.69</c:v>
                </c:pt>
                <c:pt idx="4">
                  <c:v>73.28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426144"/>
        <c:axId val="327426536"/>
      </c:lineChart>
      <c:dateAx>
        <c:axId val="32742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426536"/>
        <c:crosses val="autoZero"/>
        <c:auto val="1"/>
        <c:lblOffset val="100"/>
        <c:baseTimeUnit val="years"/>
      </c:dateAx>
      <c:valAx>
        <c:axId val="327426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42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【1,280.76】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AD9" sqref="AD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4" t="str">
        <f>データ!H6</f>
        <v>鳥取県　智頭町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2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9" t="str">
        <f>データ!$I$6</f>
        <v>法非適用</v>
      </c>
      <c r="C8" s="49"/>
      <c r="D8" s="49"/>
      <c r="E8" s="49"/>
      <c r="F8" s="49"/>
      <c r="G8" s="49"/>
      <c r="H8" s="49"/>
      <c r="I8" s="49" t="str">
        <f>データ!$J$6</f>
        <v>水道事業</v>
      </c>
      <c r="J8" s="49"/>
      <c r="K8" s="49"/>
      <c r="L8" s="49"/>
      <c r="M8" s="49"/>
      <c r="N8" s="49"/>
      <c r="O8" s="49"/>
      <c r="P8" s="49" t="str">
        <f>データ!$K$6</f>
        <v>簡易水道事業</v>
      </c>
      <c r="Q8" s="49"/>
      <c r="R8" s="49"/>
      <c r="S8" s="49"/>
      <c r="T8" s="49"/>
      <c r="U8" s="49"/>
      <c r="V8" s="49"/>
      <c r="W8" s="49" t="str">
        <f>データ!$L$6</f>
        <v>D3</v>
      </c>
      <c r="X8" s="49"/>
      <c r="Y8" s="49"/>
      <c r="Z8" s="49"/>
      <c r="AA8" s="49"/>
      <c r="AB8" s="49"/>
      <c r="AC8" s="49"/>
      <c r="AD8" s="50" t="s">
        <v>122</v>
      </c>
      <c r="AE8" s="50"/>
      <c r="AF8" s="50"/>
      <c r="AG8" s="50"/>
      <c r="AH8" s="50"/>
      <c r="AI8" s="50"/>
      <c r="AJ8" s="50"/>
      <c r="AK8" s="2"/>
      <c r="AL8" s="51">
        <f>データ!$R$6</f>
        <v>7398</v>
      </c>
      <c r="AM8" s="51"/>
      <c r="AN8" s="51"/>
      <c r="AO8" s="51"/>
      <c r="AP8" s="51"/>
      <c r="AQ8" s="51"/>
      <c r="AR8" s="51"/>
      <c r="AS8" s="51"/>
      <c r="AT8" s="46">
        <f>データ!$S$6</f>
        <v>224.7</v>
      </c>
      <c r="AU8" s="46"/>
      <c r="AV8" s="46"/>
      <c r="AW8" s="46"/>
      <c r="AX8" s="46"/>
      <c r="AY8" s="46"/>
      <c r="AZ8" s="46"/>
      <c r="BA8" s="46"/>
      <c r="BB8" s="46">
        <f>データ!$T$6</f>
        <v>32.92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2"/>
      <c r="AE9" s="2"/>
      <c r="AF9" s="2"/>
      <c r="AG9" s="2"/>
      <c r="AH9" s="4"/>
      <c r="AI9" s="2"/>
      <c r="AJ9" s="2"/>
      <c r="AK9" s="2"/>
      <c r="AL9" s="45" t="s">
        <v>16</v>
      </c>
      <c r="AM9" s="45"/>
      <c r="AN9" s="45"/>
      <c r="AO9" s="45"/>
      <c r="AP9" s="45"/>
      <c r="AQ9" s="45"/>
      <c r="AR9" s="45"/>
      <c r="AS9" s="45"/>
      <c r="AT9" s="45" t="s">
        <v>17</v>
      </c>
      <c r="AU9" s="45"/>
      <c r="AV9" s="45"/>
      <c r="AW9" s="45"/>
      <c r="AX9" s="45"/>
      <c r="AY9" s="45"/>
      <c r="AZ9" s="45"/>
      <c r="BA9" s="45"/>
      <c r="BB9" s="45" t="s">
        <v>18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19</v>
      </c>
      <c r="BM9" s="5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6" t="str">
        <f>データ!$N$6</f>
        <v>-</v>
      </c>
      <c r="C10" s="46"/>
      <c r="D10" s="46"/>
      <c r="E10" s="46"/>
      <c r="F10" s="46"/>
      <c r="G10" s="46"/>
      <c r="H10" s="46"/>
      <c r="I10" s="46" t="str">
        <f>データ!$O$6</f>
        <v>該当数値なし</v>
      </c>
      <c r="J10" s="46"/>
      <c r="K10" s="46"/>
      <c r="L10" s="46"/>
      <c r="M10" s="46"/>
      <c r="N10" s="46"/>
      <c r="O10" s="46"/>
      <c r="P10" s="46">
        <f>データ!$P$6</f>
        <v>27.91</v>
      </c>
      <c r="Q10" s="46"/>
      <c r="R10" s="46"/>
      <c r="S10" s="46"/>
      <c r="T10" s="46"/>
      <c r="U10" s="46"/>
      <c r="V10" s="46"/>
      <c r="W10" s="51">
        <f>データ!$Q$6</f>
        <v>1630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2054</v>
      </c>
      <c r="AM10" s="51"/>
      <c r="AN10" s="51"/>
      <c r="AO10" s="51"/>
      <c r="AP10" s="51"/>
      <c r="AQ10" s="51"/>
      <c r="AR10" s="51"/>
      <c r="AS10" s="51"/>
      <c r="AT10" s="46">
        <f>データ!$V$6</f>
        <v>1.9</v>
      </c>
      <c r="AU10" s="46"/>
      <c r="AV10" s="46"/>
      <c r="AW10" s="46"/>
      <c r="AX10" s="46"/>
      <c r="AY10" s="46"/>
      <c r="AZ10" s="46"/>
      <c r="BA10" s="46"/>
      <c r="BB10" s="46">
        <f>データ!$W$6</f>
        <v>1081.05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21</v>
      </c>
      <c r="BM10" s="5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25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119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>
      <c r="A34" s="2"/>
      <c r="B34" s="17"/>
      <c r="C34" s="76" t="s">
        <v>26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27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28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29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30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120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>
      <c r="A56" s="2"/>
      <c r="B56" s="17"/>
      <c r="C56" s="76" t="s">
        <v>31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32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33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34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>
      <c r="A60" s="2"/>
      <c r="B60" s="61" t="s">
        <v>35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36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121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>
      <c r="A79" s="2"/>
      <c r="B79" s="17"/>
      <c r="C79" s="76" t="s">
        <v>37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38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39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【76.78】</v>
      </c>
      <c r="F85" s="27" t="s">
        <v>53</v>
      </c>
      <c r="G85" s="27" t="s">
        <v>53</v>
      </c>
      <c r="H85" s="27" t="str">
        <f>データ!BO6</f>
        <v>【1,280.76】</v>
      </c>
      <c r="I85" s="27" t="str">
        <f>データ!BZ6</f>
        <v>【53.06】</v>
      </c>
      <c r="J85" s="27" t="str">
        <f>データ!CK6</f>
        <v>【314.83】</v>
      </c>
      <c r="K85" s="27" t="str">
        <f>データ!CV6</f>
        <v>【56.28】</v>
      </c>
      <c r="L85" s="27" t="str">
        <f>データ!DG6</f>
        <v>【74.94】</v>
      </c>
      <c r="M85" s="27" t="s">
        <v>53</v>
      </c>
      <c r="N85" s="27" t="s">
        <v>53</v>
      </c>
      <c r="O85" s="27" t="str">
        <f>データ!EN6</f>
        <v>【0.59】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55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56</v>
      </c>
      <c r="B3" s="30" t="s">
        <v>57</v>
      </c>
      <c r="C3" s="30" t="s">
        <v>58</v>
      </c>
      <c r="D3" s="30" t="s">
        <v>59</v>
      </c>
      <c r="E3" s="30" t="s">
        <v>60</v>
      </c>
      <c r="F3" s="30" t="s">
        <v>61</v>
      </c>
      <c r="G3" s="30" t="s">
        <v>62</v>
      </c>
      <c r="H3" s="78" t="s">
        <v>63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84" t="s">
        <v>64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65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>
      <c r="A4" s="29" t="s">
        <v>66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7" t="s">
        <v>67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68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69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70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71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72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73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74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75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76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77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>
      <c r="A5" s="29" t="s">
        <v>78</v>
      </c>
      <c r="B5" s="32"/>
      <c r="C5" s="32"/>
      <c r="D5" s="32"/>
      <c r="E5" s="32"/>
      <c r="F5" s="32"/>
      <c r="G5" s="32"/>
      <c r="H5" s="33" t="s">
        <v>79</v>
      </c>
      <c r="I5" s="33" t="s">
        <v>80</v>
      </c>
      <c r="J5" s="33" t="s">
        <v>81</v>
      </c>
      <c r="K5" s="33" t="s">
        <v>82</v>
      </c>
      <c r="L5" s="33" t="s">
        <v>83</v>
      </c>
      <c r="M5" s="33" t="s">
        <v>84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41</v>
      </c>
      <c r="AI5" s="33" t="s">
        <v>95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95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95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95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95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95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95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95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95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95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</row>
    <row r="6" spans="1:144" s="37" customFormat="1">
      <c r="A6" s="29" t="s">
        <v>106</v>
      </c>
      <c r="B6" s="34">
        <f>B7</f>
        <v>2016</v>
      </c>
      <c r="C6" s="34">
        <f t="shared" ref="C6:W6" si="3">C7</f>
        <v>313289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鳥取県　智頭町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D3</v>
      </c>
      <c r="M6" s="34">
        <f t="shared" si="3"/>
        <v>0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27.91</v>
      </c>
      <c r="Q6" s="35">
        <f t="shared" si="3"/>
        <v>1630</v>
      </c>
      <c r="R6" s="35">
        <f t="shared" si="3"/>
        <v>7398</v>
      </c>
      <c r="S6" s="35">
        <f t="shared" si="3"/>
        <v>224.7</v>
      </c>
      <c r="T6" s="35">
        <f t="shared" si="3"/>
        <v>32.92</v>
      </c>
      <c r="U6" s="35">
        <f t="shared" si="3"/>
        <v>2054</v>
      </c>
      <c r="V6" s="35">
        <f t="shared" si="3"/>
        <v>1.9</v>
      </c>
      <c r="W6" s="35">
        <f t="shared" si="3"/>
        <v>1081.05</v>
      </c>
      <c r="X6" s="36">
        <f>IF(X7="",NA(),X7)</f>
        <v>95.03</v>
      </c>
      <c r="Y6" s="36">
        <f t="shared" ref="Y6:AG6" si="4">IF(Y7="",NA(),Y7)</f>
        <v>94.41</v>
      </c>
      <c r="Z6" s="36">
        <f t="shared" si="4"/>
        <v>96.27</v>
      </c>
      <c r="AA6" s="36">
        <f t="shared" si="4"/>
        <v>100</v>
      </c>
      <c r="AB6" s="36">
        <f t="shared" si="4"/>
        <v>100</v>
      </c>
      <c r="AC6" s="36">
        <f t="shared" si="4"/>
        <v>74.52</v>
      </c>
      <c r="AD6" s="36">
        <f t="shared" si="4"/>
        <v>76.09</v>
      </c>
      <c r="AE6" s="36">
        <f t="shared" si="4"/>
        <v>75.87</v>
      </c>
      <c r="AF6" s="36">
        <f t="shared" si="4"/>
        <v>76.27</v>
      </c>
      <c r="AG6" s="36">
        <f t="shared" si="4"/>
        <v>77.56</v>
      </c>
      <c r="AH6" s="35" t="str">
        <f>IF(AH7="","",IF(AH7="-","【-】","【"&amp;SUBSTITUTE(TEXT(AH7,"#,##0.00"),"-","△")&amp;"】"))</f>
        <v>【76.78】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12.18</v>
      </c>
      <c r="BF6" s="36">
        <f t="shared" ref="BF6:BN6" si="7">IF(BF7="",NA(),BF7)</f>
        <v>4.8899999999999997</v>
      </c>
      <c r="BG6" s="35">
        <f t="shared" si="7"/>
        <v>0</v>
      </c>
      <c r="BH6" s="35">
        <f t="shared" si="7"/>
        <v>0</v>
      </c>
      <c r="BI6" s="35">
        <f t="shared" si="7"/>
        <v>0</v>
      </c>
      <c r="BJ6" s="36">
        <f t="shared" si="7"/>
        <v>1108.26</v>
      </c>
      <c r="BK6" s="36">
        <f t="shared" si="7"/>
        <v>1113.76</v>
      </c>
      <c r="BL6" s="36">
        <f t="shared" si="7"/>
        <v>1125.69</v>
      </c>
      <c r="BM6" s="36">
        <f t="shared" si="7"/>
        <v>1134.67</v>
      </c>
      <c r="BN6" s="36">
        <f t="shared" si="7"/>
        <v>1144.79</v>
      </c>
      <c r="BO6" s="35" t="str">
        <f>IF(BO7="","",IF(BO7="-","【-】","【"&amp;SUBSTITUTE(TEXT(BO7,"#,##0.00"),"-","△")&amp;"】"))</f>
        <v>【1,280.76】</v>
      </c>
      <c r="BP6" s="36">
        <f>IF(BP7="",NA(),BP7)</f>
        <v>70.040000000000006</v>
      </c>
      <c r="BQ6" s="36">
        <f t="shared" ref="BQ6:BY6" si="8">IF(BQ7="",NA(),BQ7)</f>
        <v>74.459999999999994</v>
      </c>
      <c r="BR6" s="36">
        <f t="shared" si="8"/>
        <v>73.91</v>
      </c>
      <c r="BS6" s="36">
        <f t="shared" si="8"/>
        <v>57.43</v>
      </c>
      <c r="BT6" s="36">
        <f t="shared" si="8"/>
        <v>63.33</v>
      </c>
      <c r="BU6" s="36">
        <f t="shared" si="8"/>
        <v>19.77</v>
      </c>
      <c r="BV6" s="36">
        <f t="shared" si="8"/>
        <v>34.25</v>
      </c>
      <c r="BW6" s="36">
        <f t="shared" si="8"/>
        <v>46.48</v>
      </c>
      <c r="BX6" s="36">
        <f t="shared" si="8"/>
        <v>40.6</v>
      </c>
      <c r="BY6" s="36">
        <f t="shared" si="8"/>
        <v>56.04</v>
      </c>
      <c r="BZ6" s="35" t="str">
        <f>IF(BZ7="","",IF(BZ7="-","【-】","【"&amp;SUBSTITUTE(TEXT(BZ7,"#,##0.00"),"-","△")&amp;"】"))</f>
        <v>【53.06】</v>
      </c>
      <c r="CA6" s="36">
        <f>IF(CA7="",NA(),CA7)</f>
        <v>53.57</v>
      </c>
      <c r="CB6" s="36">
        <f t="shared" ref="CB6:CJ6" si="9">IF(CB7="",NA(),CB7)</f>
        <v>49.53</v>
      </c>
      <c r="CC6" s="36">
        <f t="shared" si="9"/>
        <v>48.57</v>
      </c>
      <c r="CD6" s="36">
        <f t="shared" si="9"/>
        <v>53</v>
      </c>
      <c r="CE6" s="36">
        <f t="shared" si="9"/>
        <v>47.29</v>
      </c>
      <c r="CF6" s="36">
        <f t="shared" si="9"/>
        <v>878.73</v>
      </c>
      <c r="CG6" s="36">
        <f t="shared" si="9"/>
        <v>501.18</v>
      </c>
      <c r="CH6" s="36">
        <f t="shared" si="9"/>
        <v>376.61</v>
      </c>
      <c r="CI6" s="36">
        <f t="shared" si="9"/>
        <v>440.03</v>
      </c>
      <c r="CJ6" s="36">
        <f t="shared" si="9"/>
        <v>304.35000000000002</v>
      </c>
      <c r="CK6" s="35" t="str">
        <f>IF(CK7="","",IF(CK7="-","【-】","【"&amp;SUBSTITUTE(TEXT(CK7,"#,##0.00"),"-","△")&amp;"】"))</f>
        <v>【314.83】</v>
      </c>
      <c r="CL6" s="36">
        <f>IF(CL7="",NA(),CL7)</f>
        <v>63.05</v>
      </c>
      <c r="CM6" s="36">
        <f t="shared" ref="CM6:CU6" si="10">IF(CM7="",NA(),CM7)</f>
        <v>63</v>
      </c>
      <c r="CN6" s="36">
        <f t="shared" si="10"/>
        <v>62.69</v>
      </c>
      <c r="CO6" s="36">
        <f t="shared" si="10"/>
        <v>60.47</v>
      </c>
      <c r="CP6" s="36">
        <f t="shared" si="10"/>
        <v>62.15</v>
      </c>
      <c r="CQ6" s="36">
        <f t="shared" si="10"/>
        <v>57.17</v>
      </c>
      <c r="CR6" s="36">
        <f t="shared" si="10"/>
        <v>57.55</v>
      </c>
      <c r="CS6" s="36">
        <f t="shared" si="10"/>
        <v>57.43</v>
      </c>
      <c r="CT6" s="36">
        <f t="shared" si="10"/>
        <v>57.29</v>
      </c>
      <c r="CU6" s="36">
        <f t="shared" si="10"/>
        <v>55.9</v>
      </c>
      <c r="CV6" s="35" t="str">
        <f>IF(CV7="","",IF(CV7="-","【-】","【"&amp;SUBSTITUTE(TEXT(CV7,"#,##0.00"),"-","△")&amp;"】"))</f>
        <v>【56.28】</v>
      </c>
      <c r="CW6" s="36">
        <f>IF(CW7="",NA(),CW7)</f>
        <v>74.989999999999995</v>
      </c>
      <c r="CX6" s="36">
        <f t="shared" ref="CX6:DF6" si="11">IF(CX7="",NA(),CX7)</f>
        <v>74.989999999999995</v>
      </c>
      <c r="CY6" s="36">
        <f t="shared" si="11"/>
        <v>74.989999999999995</v>
      </c>
      <c r="CZ6" s="36">
        <f t="shared" si="11"/>
        <v>74.989999999999995</v>
      </c>
      <c r="DA6" s="36">
        <f t="shared" si="11"/>
        <v>74.989999999999995</v>
      </c>
      <c r="DB6" s="36">
        <f t="shared" si="11"/>
        <v>74.94</v>
      </c>
      <c r="DC6" s="36">
        <f t="shared" si="11"/>
        <v>74.14</v>
      </c>
      <c r="DD6" s="36">
        <f t="shared" si="11"/>
        <v>73.83</v>
      </c>
      <c r="DE6" s="36">
        <f t="shared" si="11"/>
        <v>73.69</v>
      </c>
      <c r="DF6" s="36">
        <f t="shared" si="11"/>
        <v>73.28</v>
      </c>
      <c r="DG6" s="35" t="str">
        <f>IF(DG7="","",IF(DG7="-","【-】","【"&amp;SUBSTITUTE(TEXT(DG7,"#,##0.00"),"-","△")&amp;"】"))</f>
        <v>【74.94】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0.46</v>
      </c>
      <c r="EJ6" s="36">
        <f t="shared" si="14"/>
        <v>0.8</v>
      </c>
      <c r="EK6" s="36">
        <f t="shared" si="14"/>
        <v>0.69</v>
      </c>
      <c r="EL6" s="36">
        <f t="shared" si="14"/>
        <v>0.65</v>
      </c>
      <c r="EM6" s="36">
        <f t="shared" si="14"/>
        <v>0.53</v>
      </c>
      <c r="EN6" s="35" t="str">
        <f>IF(EN7="","",IF(EN7="-","【-】","【"&amp;SUBSTITUTE(TEXT(EN7,"#,##0.00"),"-","△")&amp;"】"))</f>
        <v>【0.59】</v>
      </c>
    </row>
    <row r="7" spans="1:144" s="37" customFormat="1">
      <c r="A7" s="29"/>
      <c r="B7" s="38">
        <v>2016</v>
      </c>
      <c r="C7" s="38">
        <v>313289</v>
      </c>
      <c r="D7" s="38">
        <v>47</v>
      </c>
      <c r="E7" s="38">
        <v>1</v>
      </c>
      <c r="F7" s="38">
        <v>0</v>
      </c>
      <c r="G7" s="38">
        <v>0</v>
      </c>
      <c r="H7" s="38" t="s">
        <v>107</v>
      </c>
      <c r="I7" s="38" t="s">
        <v>108</v>
      </c>
      <c r="J7" s="38" t="s">
        <v>109</v>
      </c>
      <c r="K7" s="38" t="s">
        <v>110</v>
      </c>
      <c r="L7" s="38" t="s">
        <v>111</v>
      </c>
      <c r="M7" s="38"/>
      <c r="N7" s="39" t="s">
        <v>112</v>
      </c>
      <c r="O7" s="39" t="s">
        <v>113</v>
      </c>
      <c r="P7" s="39">
        <v>27.91</v>
      </c>
      <c r="Q7" s="39">
        <v>1630</v>
      </c>
      <c r="R7" s="39">
        <v>7398</v>
      </c>
      <c r="S7" s="39">
        <v>224.7</v>
      </c>
      <c r="T7" s="39">
        <v>32.92</v>
      </c>
      <c r="U7" s="39">
        <v>2054</v>
      </c>
      <c r="V7" s="39">
        <v>1.9</v>
      </c>
      <c r="W7" s="39">
        <v>1081.05</v>
      </c>
      <c r="X7" s="39">
        <v>95.03</v>
      </c>
      <c r="Y7" s="39">
        <v>94.41</v>
      </c>
      <c r="Z7" s="39">
        <v>96.27</v>
      </c>
      <c r="AA7" s="39">
        <v>100</v>
      </c>
      <c r="AB7" s="39">
        <v>100</v>
      </c>
      <c r="AC7" s="39">
        <v>74.52</v>
      </c>
      <c r="AD7" s="39">
        <v>76.09</v>
      </c>
      <c r="AE7" s="39">
        <v>75.87</v>
      </c>
      <c r="AF7" s="39">
        <v>76.27</v>
      </c>
      <c r="AG7" s="39">
        <v>77.56</v>
      </c>
      <c r="AH7" s="39">
        <v>76.78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12.18</v>
      </c>
      <c r="BF7" s="39">
        <v>4.8899999999999997</v>
      </c>
      <c r="BG7" s="39">
        <v>0</v>
      </c>
      <c r="BH7" s="39">
        <v>0</v>
      </c>
      <c r="BI7" s="39">
        <v>0</v>
      </c>
      <c r="BJ7" s="39">
        <v>1108.26</v>
      </c>
      <c r="BK7" s="39">
        <v>1113.76</v>
      </c>
      <c r="BL7" s="39">
        <v>1125.69</v>
      </c>
      <c r="BM7" s="39">
        <v>1134.67</v>
      </c>
      <c r="BN7" s="39">
        <v>1144.79</v>
      </c>
      <c r="BO7" s="39">
        <v>1280.76</v>
      </c>
      <c r="BP7" s="39">
        <v>70.040000000000006</v>
      </c>
      <c r="BQ7" s="39">
        <v>74.459999999999994</v>
      </c>
      <c r="BR7" s="39">
        <v>73.91</v>
      </c>
      <c r="BS7" s="39">
        <v>57.43</v>
      </c>
      <c r="BT7" s="39">
        <v>63.33</v>
      </c>
      <c r="BU7" s="39">
        <v>19.77</v>
      </c>
      <c r="BV7" s="39">
        <v>34.25</v>
      </c>
      <c r="BW7" s="39">
        <v>46.48</v>
      </c>
      <c r="BX7" s="39">
        <v>40.6</v>
      </c>
      <c r="BY7" s="39">
        <v>56.04</v>
      </c>
      <c r="BZ7" s="39">
        <v>53.06</v>
      </c>
      <c r="CA7" s="39">
        <v>53.57</v>
      </c>
      <c r="CB7" s="39">
        <v>49.53</v>
      </c>
      <c r="CC7" s="39">
        <v>48.57</v>
      </c>
      <c r="CD7" s="39">
        <v>53</v>
      </c>
      <c r="CE7" s="39">
        <v>47.29</v>
      </c>
      <c r="CF7" s="39">
        <v>878.73</v>
      </c>
      <c r="CG7" s="39">
        <v>501.18</v>
      </c>
      <c r="CH7" s="39">
        <v>376.61</v>
      </c>
      <c r="CI7" s="39">
        <v>440.03</v>
      </c>
      <c r="CJ7" s="39">
        <v>304.35000000000002</v>
      </c>
      <c r="CK7" s="39">
        <v>314.83</v>
      </c>
      <c r="CL7" s="39">
        <v>63.05</v>
      </c>
      <c r="CM7" s="39">
        <v>63</v>
      </c>
      <c r="CN7" s="39">
        <v>62.69</v>
      </c>
      <c r="CO7" s="39">
        <v>60.47</v>
      </c>
      <c r="CP7" s="39">
        <v>62.15</v>
      </c>
      <c r="CQ7" s="39">
        <v>57.17</v>
      </c>
      <c r="CR7" s="39">
        <v>57.55</v>
      </c>
      <c r="CS7" s="39">
        <v>57.43</v>
      </c>
      <c r="CT7" s="39">
        <v>57.29</v>
      </c>
      <c r="CU7" s="39">
        <v>55.9</v>
      </c>
      <c r="CV7" s="39">
        <v>56.28</v>
      </c>
      <c r="CW7" s="39">
        <v>74.989999999999995</v>
      </c>
      <c r="CX7" s="39">
        <v>74.989999999999995</v>
      </c>
      <c r="CY7" s="39">
        <v>74.989999999999995</v>
      </c>
      <c r="CZ7" s="39">
        <v>74.989999999999995</v>
      </c>
      <c r="DA7" s="39">
        <v>74.989999999999995</v>
      </c>
      <c r="DB7" s="39">
        <v>74.94</v>
      </c>
      <c r="DC7" s="39">
        <v>74.14</v>
      </c>
      <c r="DD7" s="39">
        <v>73.83</v>
      </c>
      <c r="DE7" s="39">
        <v>73.69</v>
      </c>
      <c r="DF7" s="39">
        <v>73.28</v>
      </c>
      <c r="DG7" s="39">
        <v>74.94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0.46</v>
      </c>
      <c r="EJ7" s="39">
        <v>0.8</v>
      </c>
      <c r="EK7" s="39">
        <v>0.69</v>
      </c>
      <c r="EL7" s="39">
        <v>0.65</v>
      </c>
      <c r="EM7" s="39">
        <v>0.53</v>
      </c>
      <c r="EN7" s="39">
        <v>0.59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1" t="s">
        <v>57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鳥取県庁</cp:lastModifiedBy>
  <cp:lastPrinted>2018-02-27T07:38:59Z</cp:lastPrinted>
  <dcterms:created xsi:type="dcterms:W3CDTF">2017-12-25T01:45:41Z</dcterms:created>
  <dcterms:modified xsi:type="dcterms:W3CDTF">2018-02-27T07:39:04Z</dcterms:modified>
  <cp:category/>
</cp:coreProperties>
</file>