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FE32" i="4" s="1"/>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EL32" i="4"/>
  <c r="BG32" i="4"/>
  <c r="MA31" i="4"/>
  <c r="LH31" i="4"/>
  <c r="JV31" i="4"/>
  <c r="JC31" i="4"/>
  <c r="HJ31" i="4"/>
  <c r="FE31" i="4"/>
  <c r="EL31" i="4"/>
  <c r="BZ31" i="4"/>
  <c r="BG31" i="4"/>
  <c r="AN31" i="4"/>
  <c r="LJ10" i="4"/>
  <c r="JQ10" i="4"/>
  <c r="HX10" i="4"/>
  <c r="AQ10" i="4"/>
  <c r="B10" i="4"/>
  <c r="JQ8" i="4"/>
  <c r="HX8" i="4"/>
  <c r="CF8" i="4"/>
  <c r="AQ8" i="4"/>
  <c r="B8" i="4"/>
  <c r="B6" i="4"/>
  <c r="MA51" i="4" l="1"/>
  <c r="MI76" i="4"/>
  <c r="HJ51" i="4"/>
  <c r="MA30" i="4"/>
  <c r="BZ76" i="4"/>
  <c r="IT76" i="4"/>
  <c r="CS51" i="4"/>
  <c r="HJ30" i="4"/>
  <c r="CS30" i="4"/>
  <c r="C11" i="5"/>
  <c r="D11" i="5"/>
  <c r="E11" i="5"/>
  <c r="B11" i="5"/>
  <c r="BK76" i="4" l="1"/>
  <c r="LH51" i="4"/>
  <c r="GQ30" i="4"/>
  <c r="LT76" i="4"/>
  <c r="GQ51" i="4"/>
  <c r="LH30" i="4"/>
  <c r="IE76" i="4"/>
  <c r="BZ51" i="4"/>
  <c r="BZ30" i="4"/>
  <c r="FX30" i="4"/>
  <c r="BG30" i="4"/>
  <c r="FX51" i="4"/>
  <c r="HP76" i="4"/>
  <c r="AV76" i="4"/>
  <c r="KO51" i="4"/>
  <c r="KO30" i="4"/>
  <c r="BG51" i="4"/>
  <c r="LE76" i="4"/>
  <c r="KP76" i="4"/>
  <c r="HA76" i="4"/>
  <c r="AN51" i="4"/>
  <c r="FE30" i="4"/>
  <c r="JV51" i="4"/>
  <c r="FE51" i="4"/>
  <c r="JV30" i="4"/>
  <c r="AN30" i="4"/>
  <c r="AG76"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<sst xmlns="http://schemas.openxmlformats.org/spreadsheetml/2006/main" count="286" uniqueCount="135">
  <si>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</si>
  <si>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</si>
  <si>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</si>
  <si>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</si>
  <si>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</si>
  <si>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</si>
  <si>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</si>
  <si>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</si>
  <si>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</si>
  <si>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</si>
  <si>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</si>
  <si>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</si>
  <si>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</si>
  <si>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</si>
  <si>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</si>
  <si>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</si>
  <si>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</si>
  <si>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</si>
  <si>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</si>
  <si>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</si>
  <si>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</si>
  <si>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</si>
  <si>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</si>
  <si>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</si>
  <si>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</si>
  <si>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</si>
  <si>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</si>
  <si>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</si>
  <si>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</si>
  <si>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</si>
  <si>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</si>
  <si>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</si>
  <si>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</si>
  <si>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</si>
  <si>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</si>
  <si>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</si>
  <si>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</si>
  <si>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</si>
  <si>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</si>
  <si>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</si>
  <si>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</si>
  <si>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</si>
  <si>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</si>
  <si>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</si>
  <si>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</si>
  <si>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</si>
  <si>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</si>
  <si>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</si>
  <si>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</si>
  <si>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</si>
  <si>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</si>
  <si>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</si>
  <si>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</si>
  <si>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</si>
  <si>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</si>
  <si>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</si>
  <si>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</si>
  <si>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</si>
  <si>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</si>
  <si>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</si>
  <si>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</si>
  <si>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</si>
  <si>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</si>
  <si>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</si>
  <si>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</si>
  <si>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</si>
  <si>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</si>
  <si>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</si>
  <si>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</si>
  <si>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</si>
  <si>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</si>
  <si>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</si>
  <si>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</si>
  <si>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</si>
  <si>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</si>
  <si>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</si>
  <si>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</si>
  <si>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</si>
  <si>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</si>
  <si>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</si>
  <si>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</si>
  <si>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</si>
  <si>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</si>
  <si>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</si>
  <si>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</si>
  <si>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</si>
  <si>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</si>
  <si>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</si>
  <si>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</si>
  <si>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</si>
  <si>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</si>
  <si>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</si>
  <si>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</si>
  <si>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</si>
  <si>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</si>
  <si>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</si>
  <si>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</si>
  <si>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</si>
  <si>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</si>
  <si>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</si>
  <si>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</si>
  <si>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</si>
  <si>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</si>
  <si>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</si>
  <si>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</si>
  <si>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</si>
  <si>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</si>
  <si>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</si>
  <si>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</si>
  <si>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</si>
  <si>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</si>
  <si>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</si>
  <si>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</si>
  <si>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鳥取県　境港市</t>
  </si>
  <si>
    <t>境港駅前駐車場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</si>
  <si>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</si>
  <si>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</si>
  <si>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</si>
  <si>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</si>
  <si>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</si>
  <si>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</si>
  <si>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</si>
  <si>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</si>
  <si>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</si>
  <si>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</si>
  <si>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</si>
  <si>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</si>
  <si>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</si>
  <si>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</si>
  <si>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</si>
  <si>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近隣の観光地である水木しげるロードのリニューアルに伴い観光客の増加が見込まれるため、駐車場の再編成を検討しており、約１億５千万円の設備投資を見込んでいる。
　地方債の償還は平成２８年度で完了したが、駐車場の再編成が実施されることとなった場合には、新たに地方債を発行する可能性がある。</t>
    <phoneticPr fontId="6"/>
  </si>
  <si>
    <t>　水木しげるロードの観光客の減少や、周辺地域の民間駐車場の開設などにより、利用者数は減少傾向にあるが、水木しげるロードのリニューアルなどに伴い、利用者数の増加が見込まれる。</t>
    <phoneticPr fontId="6"/>
  </si>
  <si>
    <t>　収益的収支比率は、地方債を短期間で償還したことによる影響により５０％程度で推移しており、単年度収支は赤字となっているが、平成２８年度で償還が完了したことから、平成２９年度以降は単年度収支が黒字に転じる見込みとなっている。
　売上高ＧＯＰ比率、ＥＢＩＴＤＡともに類似施設の平均値を上回っているが、ＥＢＩＴＤＡは減少傾向にあり、収益性の低下が見られる。
　しかし、平成３０年度には近隣の観光地である水木しげるロードリニューアル工事完了やゲゲゲの鬼太郎新シリーズアニメ放映開始など、観光客の増加による収益の伸びが見込まれる。</t>
    <rPh sb="119" eb="120">
      <t>ヒ</t>
    </rPh>
    <rPh sb="232" eb="234">
      <t>ホウエイ</t>
    </rPh>
    <phoneticPr fontId="6"/>
  </si>
  <si>
    <t>非設置</t>
    <rPh sb="0" eb="1">
      <t>ヒ</t>
    </rPh>
    <rPh sb="1" eb="3">
      <t>セッチ</t>
    </rPh>
    <phoneticPr fontId="6"/>
  </si>
  <si>
    <t>　地方債の償還終了に伴い、今後は単年度収支が黒字となることが見込まれており、実質収支についても数年後には黒字化すると見込んでいる。
　また、水木しげるロードのリニューアルなどにより観光客の増加が見込まれ、収益性についても向上することが見込まれる。
　観光地に隣接した駐車場であり、今後観光施策と連携した整備・運営が求められること及び広場式の駐車場であり維持管理費が小さいことから、民間への譲渡や民間活用には馴染まないが、維持管理費の抑制に努めることで単年度黒字を継続し、実質収支の黒字化を図る。</t>
    <rPh sb="140" eb="142">
      <t>コンゴ</t>
    </rPh>
    <rPh sb="157" eb="158">
      <t>モト</t>
    </rPh>
    <rPh sb="164" eb="165">
      <t>オヨ</t>
    </rPh>
    <rPh sb="182" eb="183">
      <t>チイ</t>
    </rPh>
    <rPh sb="231" eb="233">
      <t>ケイゾク</t>
    </rPh>
    <rPh sb="235" eb="237">
      <t>ジッシツ</t>
    </rPh>
    <rPh sb="237" eb="239">
      <t>シュウシ</t>
    </rPh>
    <rPh sb="240" eb="243">
      <t>クロジカ</t>
    </rPh>
    <rPh sb="244" eb="245">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</si>
</sst>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Fill="1" applyBorder="1" applyAlignment="1" applyProtection="1">
      <alignment horizontal="left" vertical="top" shrinkToFit="1"/>
      <protection hidden="1"/>
    </xf>
    <xf numFmtId="0" fontId="5" fillId="0" borderId="7" xfId="1" applyFont="1" applyFill="1" applyBorder="1" applyAlignment="1" applyProtection="1">
      <alignment horizontal="left" vertical="top" shrinkToFit="1"/>
      <protection hidden="1"/>
    </xf>
    <xf numFmtId="0" fontId="5" fillId="0" borderId="8" xfId="1" applyFont="1" applyFill="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50.6</c:v>
                </c:pt>
                <c:pt idx="1">
                  <c:v>53.5</c:v>
                </c:pt>
                <c:pt idx="2">
                  <c:v>51.5</c:v>
                </c:pt>
                <c:pt idx="3">
                  <c:v>50.7</c:v>
                </c:pt>
                <c:pt idx="4">
                  <c:v>48.6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5286016"/>
        <c:axId val="33528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5286016"/>
        <c:axId val="335286408"/>
      </c:lineChart>
      <c:dateAx>
        <c:axId val="335286016"/>
        <c:scaling>
          <c:orientation val="minMax"/>
        </c:scaling>
        <c:delete val="1"/>
        <c:axPos val="b"/>
        <c:numFmt formatCode="ge" sourceLinked="1"/>
        <c:majorTickMark val="none"/>
        <c:minorTickMark val="none"/>
        <c:tickLblPos val="none"/>
        <c:crossAx val="335286408"/>
        <c:crosses val="autoZero"/>
        <c:auto val="1"/>
        <c:lblOffset val="100"/>
        <c:baseTimeUnit val="years"/>
      </c:dateAx>
      <c:valAx>
        <c:axId val="33528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8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724</c:v>
                </c:pt>
                <c:pt idx="1">
                  <c:v>476.9</c:v>
                </c:pt>
                <c:pt idx="2">
                  <c:v>355</c:v>
                </c:pt>
                <c:pt idx="3">
                  <c:v>181.5</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35288368"/>
        <c:axId val="33528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35288368"/>
        <c:axId val="335289936"/>
      </c:lineChart>
      <c:dateAx>
        <c:axId val="335288368"/>
        <c:scaling>
          <c:orientation val="minMax"/>
        </c:scaling>
        <c:delete val="1"/>
        <c:axPos val="b"/>
        <c:numFmt formatCode="ge" sourceLinked="1"/>
        <c:majorTickMark val="none"/>
        <c:minorTickMark val="none"/>
        <c:tickLblPos val="none"/>
        <c:crossAx val="335289936"/>
        <c:crosses val="autoZero"/>
        <c:auto val="1"/>
        <c:lblOffset val="100"/>
        <c:baseTimeUnit val="years"/>
      </c:dateAx>
      <c:valAx>
        <c:axId val="33528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8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35287192"/>
        <c:axId val="33528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35287192"/>
        <c:axId val="335287976"/>
      </c:lineChart>
      <c:dateAx>
        <c:axId val="335287192"/>
        <c:scaling>
          <c:orientation val="minMax"/>
        </c:scaling>
        <c:delete val="1"/>
        <c:axPos val="b"/>
        <c:numFmt formatCode="ge" sourceLinked="1"/>
        <c:majorTickMark val="none"/>
        <c:minorTickMark val="none"/>
        <c:tickLblPos val="none"/>
        <c:crossAx val="335287976"/>
        <c:crosses val="autoZero"/>
        <c:auto val="1"/>
        <c:lblOffset val="100"/>
        <c:baseTimeUnit val="years"/>
      </c:dateAx>
      <c:valAx>
        <c:axId val="33528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8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35283664"/>
        <c:axId val="33528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35283664"/>
        <c:axId val="335288760"/>
      </c:lineChart>
      <c:dateAx>
        <c:axId val="335283664"/>
        <c:scaling>
          <c:orientation val="minMax"/>
        </c:scaling>
        <c:delete val="1"/>
        <c:axPos val="b"/>
        <c:numFmt formatCode="ge" sourceLinked="1"/>
        <c:majorTickMark val="none"/>
        <c:minorTickMark val="none"/>
        <c:tickLblPos val="none"/>
        <c:crossAx val="335288760"/>
        <c:crosses val="autoZero"/>
        <c:auto val="1"/>
        <c:lblOffset val="100"/>
        <c:baseTimeUnit val="years"/>
      </c:dateAx>
      <c:valAx>
        <c:axId val="33528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8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7888168"/>
        <c:axId val="9788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7888168"/>
        <c:axId val="97885424"/>
      </c:lineChart>
      <c:dateAx>
        <c:axId val="97888168"/>
        <c:scaling>
          <c:orientation val="minMax"/>
        </c:scaling>
        <c:delete val="1"/>
        <c:axPos val="b"/>
        <c:numFmt formatCode="ge" sourceLinked="1"/>
        <c:majorTickMark val="none"/>
        <c:minorTickMark val="none"/>
        <c:tickLblPos val="none"/>
        <c:crossAx val="97885424"/>
        <c:crosses val="autoZero"/>
        <c:auto val="1"/>
        <c:lblOffset val="100"/>
        <c:baseTimeUnit val="years"/>
      </c:dateAx>
      <c:valAx>
        <c:axId val="9788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8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55636880"/>
        <c:axId val="45564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55636880"/>
        <c:axId val="455640016"/>
      </c:lineChart>
      <c:dateAx>
        <c:axId val="455636880"/>
        <c:scaling>
          <c:orientation val="minMax"/>
        </c:scaling>
        <c:delete val="1"/>
        <c:axPos val="b"/>
        <c:numFmt formatCode="ge" sourceLinked="1"/>
        <c:majorTickMark val="none"/>
        <c:minorTickMark val="none"/>
        <c:tickLblPos val="none"/>
        <c:crossAx val="455640016"/>
        <c:crosses val="autoZero"/>
        <c:auto val="1"/>
        <c:lblOffset val="100"/>
        <c:baseTimeUnit val="years"/>
      </c:dateAx>
      <c:valAx>
        <c:axId val="45564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63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99.5</c:v>
                </c:pt>
                <c:pt idx="1">
                  <c:v>112.4</c:v>
                </c:pt>
                <c:pt idx="2">
                  <c:v>103.1</c:v>
                </c:pt>
                <c:pt idx="3">
                  <c:v>96.9</c:v>
                </c:pt>
                <c:pt idx="4">
                  <c:v>97.4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55641192"/>
        <c:axId val="45564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55641192"/>
        <c:axId val="455641584"/>
      </c:lineChart>
      <c:dateAx>
        <c:axId val="455641192"/>
        <c:scaling>
          <c:orientation val="minMax"/>
        </c:scaling>
        <c:delete val="1"/>
        <c:axPos val="b"/>
        <c:numFmt formatCode="ge" sourceLinked="1"/>
        <c:majorTickMark val="none"/>
        <c:minorTickMark val="none"/>
        <c:tickLblPos val="none"/>
        <c:crossAx val="455641584"/>
        <c:crosses val="autoZero"/>
        <c:auto val="1"/>
        <c:lblOffset val="100"/>
        <c:baseTimeUnit val="years"/>
      </c:dateAx>
      <c:valAx>
        <c:axId val="45564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64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83.5</c:v>
                </c:pt>
                <c:pt idx="1">
                  <c:v>72.099999999999994</c:v>
                </c:pt>
                <c:pt idx="2">
                  <c:v>82.4</c:v>
                </c:pt>
                <c:pt idx="3">
                  <c:v>83.2</c:v>
                </c:pt>
                <c:pt idx="4">
                  <c:v>84.6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55635312"/>
        <c:axId val="455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55635312"/>
        <c:axId val="455639232"/>
      </c:lineChart>
      <c:dateAx>
        <c:axId val="455635312"/>
        <c:scaling>
          <c:orientation val="minMax"/>
        </c:scaling>
        <c:delete val="1"/>
        <c:axPos val="b"/>
        <c:numFmt formatCode="ge" sourceLinked="1"/>
        <c:majorTickMark val="none"/>
        <c:minorTickMark val="none"/>
        <c:tickLblPos val="none"/>
        <c:crossAx val="455639232"/>
        <c:crosses val="autoZero"/>
        <c:auto val="1"/>
        <c:lblOffset val="100"/>
        <c:baseTimeUnit val="years"/>
      </c:dateAx>
      <c:valAx>
        <c:axId val="4556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63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15434</c:v>
                </c:pt>
                <c:pt idx="1">
                  <c:v>15173</c:v>
                </c:pt>
                <c:pt idx="2">
                  <c:v>15607</c:v>
                </c:pt>
                <c:pt idx="3">
                  <c:v>15420</c:v>
                </c:pt>
                <c:pt idx="4">
                  <c:v>13971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55634528"/>
        <c:axId val="455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55634528"/>
        <c:axId val="455636096"/>
      </c:lineChart>
      <c:dateAx>
        <c:axId val="455634528"/>
        <c:scaling>
          <c:orientation val="minMax"/>
        </c:scaling>
        <c:delete val="1"/>
        <c:axPos val="b"/>
        <c:numFmt formatCode="ge" sourceLinked="1"/>
        <c:majorTickMark val="none"/>
        <c:minorTickMark val="none"/>
        <c:tickLblPos val="none"/>
        <c:crossAx val="455636096"/>
        <c:crosses val="autoZero"/>
        <c:auto val="1"/>
        <c:lblOffset val="100"/>
        <c:baseTimeUnit val="years"/>
      </c:dateAx>
      <c:valAx>
        <c:axId val="45563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6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U13" sqref="U12:U13"/>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0" t="str">
        <f>データ!H6&amp;"　"&amp;データ!I6</f>
        <v>鳥取県境港市　境港駅前駐車場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53" t="s">
        <v>133</v>
      </c>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6273</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7" t="s">
        <v>19</v>
      </c>
      <c r="NE9" s="138"/>
      <c r="NF9" s="13" t="s">
        <v>20</v>
      </c>
      <c r="NG9" s="14"/>
      <c r="NH9" s="14"/>
      <c r="NI9" s="14"/>
      <c r="NJ9" s="14"/>
      <c r="NK9" s="14"/>
      <c r="NL9" s="14"/>
      <c r="NM9" s="14"/>
      <c r="NN9" s="14"/>
      <c r="NO9" s="14"/>
      <c r="NP9" s="14"/>
      <c r="NQ9" s="15"/>
    </row>
    <row r="10" spans="1:382" ht="18.75" customHeight="1">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10</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196</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117" t="s">
        <v>26</v>
      </c>
      <c r="NE14" s="118"/>
      <c r="NF14" s="118"/>
      <c r="NG14" s="118"/>
      <c r="NH14" s="118"/>
      <c r="NI14" s="118"/>
      <c r="NJ14" s="118"/>
      <c r="NK14" s="118"/>
      <c r="NL14" s="118"/>
      <c r="NM14" s="118"/>
      <c r="NN14" s="118"/>
      <c r="NO14" s="118"/>
      <c r="NP14" s="118"/>
      <c r="NQ14" s="118"/>
      <c r="NR14" s="119"/>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50.6</v>
      </c>
      <c r="V31" s="111"/>
      <c r="W31" s="111"/>
      <c r="X31" s="111"/>
      <c r="Y31" s="111"/>
      <c r="Z31" s="111"/>
      <c r="AA31" s="111"/>
      <c r="AB31" s="111"/>
      <c r="AC31" s="111"/>
      <c r="AD31" s="111"/>
      <c r="AE31" s="111"/>
      <c r="AF31" s="111"/>
      <c r="AG31" s="111"/>
      <c r="AH31" s="111"/>
      <c r="AI31" s="111"/>
      <c r="AJ31" s="111"/>
      <c r="AK31" s="111"/>
      <c r="AL31" s="111"/>
      <c r="AM31" s="111"/>
      <c r="AN31" s="111">
        <f>データ!Z7</f>
        <v>53.5</v>
      </c>
      <c r="AO31" s="111"/>
      <c r="AP31" s="111"/>
      <c r="AQ31" s="111"/>
      <c r="AR31" s="111"/>
      <c r="AS31" s="111"/>
      <c r="AT31" s="111"/>
      <c r="AU31" s="111"/>
      <c r="AV31" s="111"/>
      <c r="AW31" s="111"/>
      <c r="AX31" s="111"/>
      <c r="AY31" s="111"/>
      <c r="AZ31" s="111"/>
      <c r="BA31" s="111"/>
      <c r="BB31" s="111"/>
      <c r="BC31" s="111"/>
      <c r="BD31" s="111"/>
      <c r="BE31" s="111"/>
      <c r="BF31" s="111"/>
      <c r="BG31" s="111">
        <f>データ!AA7</f>
        <v>51.5</v>
      </c>
      <c r="BH31" s="111"/>
      <c r="BI31" s="111"/>
      <c r="BJ31" s="111"/>
      <c r="BK31" s="111"/>
      <c r="BL31" s="111"/>
      <c r="BM31" s="111"/>
      <c r="BN31" s="111"/>
      <c r="BO31" s="111"/>
      <c r="BP31" s="111"/>
      <c r="BQ31" s="111"/>
      <c r="BR31" s="111"/>
      <c r="BS31" s="111"/>
      <c r="BT31" s="111"/>
      <c r="BU31" s="111"/>
      <c r="BV31" s="111"/>
      <c r="BW31" s="111"/>
      <c r="BX31" s="111"/>
      <c r="BY31" s="111"/>
      <c r="BZ31" s="111">
        <f>データ!AB7</f>
        <v>50.7</v>
      </c>
      <c r="CA31" s="111"/>
      <c r="CB31" s="111"/>
      <c r="CC31" s="111"/>
      <c r="CD31" s="111"/>
      <c r="CE31" s="111"/>
      <c r="CF31" s="111"/>
      <c r="CG31" s="111"/>
      <c r="CH31" s="111"/>
      <c r="CI31" s="111"/>
      <c r="CJ31" s="111"/>
      <c r="CK31" s="111"/>
      <c r="CL31" s="111"/>
      <c r="CM31" s="111"/>
      <c r="CN31" s="111"/>
      <c r="CO31" s="111"/>
      <c r="CP31" s="111"/>
      <c r="CQ31" s="111"/>
      <c r="CR31" s="111"/>
      <c r="CS31" s="111">
        <f>データ!AC7</f>
        <v>48.6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99.5</v>
      </c>
      <c r="JD31" s="82"/>
      <c r="JE31" s="82"/>
      <c r="JF31" s="82"/>
      <c r="JG31" s="82"/>
      <c r="JH31" s="82"/>
      <c r="JI31" s="82"/>
      <c r="JJ31" s="82"/>
      <c r="JK31" s="82"/>
      <c r="JL31" s="82"/>
      <c r="JM31" s="82"/>
      <c r="JN31" s="82"/>
      <c r="JO31" s="82"/>
      <c r="JP31" s="82"/>
      <c r="JQ31" s="82"/>
      <c r="JR31" s="82"/>
      <c r="JS31" s="82"/>
      <c r="JT31" s="82"/>
      <c r="JU31" s="83"/>
      <c r="JV31" s="81">
        <f>データ!DL7</f>
        <v>112.4</v>
      </c>
      <c r="JW31" s="82"/>
      <c r="JX31" s="82"/>
      <c r="JY31" s="82"/>
      <c r="JZ31" s="82"/>
      <c r="KA31" s="82"/>
      <c r="KB31" s="82"/>
      <c r="KC31" s="82"/>
      <c r="KD31" s="82"/>
      <c r="KE31" s="82"/>
      <c r="KF31" s="82"/>
      <c r="KG31" s="82"/>
      <c r="KH31" s="82"/>
      <c r="KI31" s="82"/>
      <c r="KJ31" s="82"/>
      <c r="KK31" s="82"/>
      <c r="KL31" s="82"/>
      <c r="KM31" s="82"/>
      <c r="KN31" s="83"/>
      <c r="KO31" s="81">
        <f>データ!DM7</f>
        <v>103.1</v>
      </c>
      <c r="KP31" s="82"/>
      <c r="KQ31" s="82"/>
      <c r="KR31" s="82"/>
      <c r="KS31" s="82"/>
      <c r="KT31" s="82"/>
      <c r="KU31" s="82"/>
      <c r="KV31" s="82"/>
      <c r="KW31" s="82"/>
      <c r="KX31" s="82"/>
      <c r="KY31" s="82"/>
      <c r="KZ31" s="82"/>
      <c r="LA31" s="82"/>
      <c r="LB31" s="82"/>
      <c r="LC31" s="82"/>
      <c r="LD31" s="82"/>
      <c r="LE31" s="82"/>
      <c r="LF31" s="82"/>
      <c r="LG31" s="83"/>
      <c r="LH31" s="81">
        <f>データ!DN7</f>
        <v>96.9</v>
      </c>
      <c r="LI31" s="82"/>
      <c r="LJ31" s="82"/>
      <c r="LK31" s="82"/>
      <c r="LL31" s="82"/>
      <c r="LM31" s="82"/>
      <c r="LN31" s="82"/>
      <c r="LO31" s="82"/>
      <c r="LP31" s="82"/>
      <c r="LQ31" s="82"/>
      <c r="LR31" s="82"/>
      <c r="LS31" s="82"/>
      <c r="LT31" s="82"/>
      <c r="LU31" s="82"/>
      <c r="LV31" s="82"/>
      <c r="LW31" s="82"/>
      <c r="LX31" s="82"/>
      <c r="LY31" s="82"/>
      <c r="LZ31" s="83"/>
      <c r="MA31" s="81">
        <f>データ!DO7</f>
        <v>97.4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83.5</v>
      </c>
      <c r="EM52" s="111"/>
      <c r="EN52" s="111"/>
      <c r="EO52" s="111"/>
      <c r="EP52" s="111"/>
      <c r="EQ52" s="111"/>
      <c r="ER52" s="111"/>
      <c r="ES52" s="111"/>
      <c r="ET52" s="111"/>
      <c r="EU52" s="111"/>
      <c r="EV52" s="111"/>
      <c r="EW52" s="111"/>
      <c r="EX52" s="111"/>
      <c r="EY52" s="111"/>
      <c r="EZ52" s="111"/>
      <c r="FA52" s="111"/>
      <c r="FB52" s="111"/>
      <c r="FC52" s="111"/>
      <c r="FD52" s="111"/>
      <c r="FE52" s="111">
        <f>データ!BG7</f>
        <v>72.099999999999994</v>
      </c>
      <c r="FF52" s="111"/>
      <c r="FG52" s="111"/>
      <c r="FH52" s="111"/>
      <c r="FI52" s="111"/>
      <c r="FJ52" s="111"/>
      <c r="FK52" s="111"/>
      <c r="FL52" s="111"/>
      <c r="FM52" s="111"/>
      <c r="FN52" s="111"/>
      <c r="FO52" s="111"/>
      <c r="FP52" s="111"/>
      <c r="FQ52" s="111"/>
      <c r="FR52" s="111"/>
      <c r="FS52" s="111"/>
      <c r="FT52" s="111"/>
      <c r="FU52" s="111"/>
      <c r="FV52" s="111"/>
      <c r="FW52" s="111"/>
      <c r="FX52" s="111">
        <f>データ!BH7</f>
        <v>82.4</v>
      </c>
      <c r="FY52" s="111"/>
      <c r="FZ52" s="111"/>
      <c r="GA52" s="111"/>
      <c r="GB52" s="111"/>
      <c r="GC52" s="111"/>
      <c r="GD52" s="111"/>
      <c r="GE52" s="111"/>
      <c r="GF52" s="111"/>
      <c r="GG52" s="111"/>
      <c r="GH52" s="111"/>
      <c r="GI52" s="111"/>
      <c r="GJ52" s="111"/>
      <c r="GK52" s="111"/>
      <c r="GL52" s="111"/>
      <c r="GM52" s="111"/>
      <c r="GN52" s="111"/>
      <c r="GO52" s="111"/>
      <c r="GP52" s="111"/>
      <c r="GQ52" s="111">
        <f>データ!BI7</f>
        <v>83.2</v>
      </c>
      <c r="GR52" s="111"/>
      <c r="GS52" s="111"/>
      <c r="GT52" s="111"/>
      <c r="GU52" s="111"/>
      <c r="GV52" s="111"/>
      <c r="GW52" s="111"/>
      <c r="GX52" s="111"/>
      <c r="GY52" s="111"/>
      <c r="GZ52" s="111"/>
      <c r="HA52" s="111"/>
      <c r="HB52" s="111"/>
      <c r="HC52" s="111"/>
      <c r="HD52" s="111"/>
      <c r="HE52" s="111"/>
      <c r="HF52" s="111"/>
      <c r="HG52" s="111"/>
      <c r="HH52" s="111"/>
      <c r="HI52" s="111"/>
      <c r="HJ52" s="111">
        <f>データ!BJ7</f>
        <v>84.6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15434</v>
      </c>
      <c r="JD52" s="110"/>
      <c r="JE52" s="110"/>
      <c r="JF52" s="110"/>
      <c r="JG52" s="110"/>
      <c r="JH52" s="110"/>
      <c r="JI52" s="110"/>
      <c r="JJ52" s="110"/>
      <c r="JK52" s="110"/>
      <c r="JL52" s="110"/>
      <c r="JM52" s="110"/>
      <c r="JN52" s="110"/>
      <c r="JO52" s="110"/>
      <c r="JP52" s="110"/>
      <c r="JQ52" s="110"/>
      <c r="JR52" s="110"/>
      <c r="JS52" s="110"/>
      <c r="JT52" s="110"/>
      <c r="JU52" s="110"/>
      <c r="JV52" s="110">
        <f>データ!BR7</f>
        <v>15173</v>
      </c>
      <c r="JW52" s="110"/>
      <c r="JX52" s="110"/>
      <c r="JY52" s="110"/>
      <c r="JZ52" s="110"/>
      <c r="KA52" s="110"/>
      <c r="KB52" s="110"/>
      <c r="KC52" s="110"/>
      <c r="KD52" s="110"/>
      <c r="KE52" s="110"/>
      <c r="KF52" s="110"/>
      <c r="KG52" s="110"/>
      <c r="KH52" s="110"/>
      <c r="KI52" s="110"/>
      <c r="KJ52" s="110"/>
      <c r="KK52" s="110"/>
      <c r="KL52" s="110"/>
      <c r="KM52" s="110"/>
      <c r="KN52" s="110"/>
      <c r="KO52" s="110">
        <f>データ!BS7</f>
        <v>15607</v>
      </c>
      <c r="KP52" s="110"/>
      <c r="KQ52" s="110"/>
      <c r="KR52" s="110"/>
      <c r="KS52" s="110"/>
      <c r="KT52" s="110"/>
      <c r="KU52" s="110"/>
      <c r="KV52" s="110"/>
      <c r="KW52" s="110"/>
      <c r="KX52" s="110"/>
      <c r="KY52" s="110"/>
      <c r="KZ52" s="110"/>
      <c r="LA52" s="110"/>
      <c r="LB52" s="110"/>
      <c r="LC52" s="110"/>
      <c r="LD52" s="110"/>
      <c r="LE52" s="110"/>
      <c r="LF52" s="110"/>
      <c r="LG52" s="110"/>
      <c r="LH52" s="110">
        <f>データ!BT7</f>
        <v>15420</v>
      </c>
      <c r="LI52" s="110"/>
      <c r="LJ52" s="110"/>
      <c r="LK52" s="110"/>
      <c r="LL52" s="110"/>
      <c r="LM52" s="110"/>
      <c r="LN52" s="110"/>
      <c r="LO52" s="110"/>
      <c r="LP52" s="110"/>
      <c r="LQ52" s="110"/>
      <c r="LR52" s="110"/>
      <c r="LS52" s="110"/>
      <c r="LT52" s="110"/>
      <c r="LU52" s="110"/>
      <c r="LV52" s="110"/>
      <c r="LW52" s="110"/>
      <c r="LX52" s="110"/>
      <c r="LY52" s="110"/>
      <c r="LZ52" s="110"/>
      <c r="MA52" s="110">
        <f>データ!BU7</f>
        <v>13971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162679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147198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724</v>
      </c>
      <c r="KB77" s="82"/>
      <c r="KC77" s="82"/>
      <c r="KD77" s="82"/>
      <c r="KE77" s="82"/>
      <c r="KF77" s="82"/>
      <c r="KG77" s="82"/>
      <c r="KH77" s="82"/>
      <c r="KI77" s="82"/>
      <c r="KJ77" s="82"/>
      <c r="KK77" s="82"/>
      <c r="KL77" s="82"/>
      <c r="KM77" s="82"/>
      <c r="KN77" s="82"/>
      <c r="KO77" s="83"/>
      <c r="KP77" s="81">
        <f>データ!DA7</f>
        <v>476.9</v>
      </c>
      <c r="KQ77" s="82"/>
      <c r="KR77" s="82"/>
      <c r="KS77" s="82"/>
      <c r="KT77" s="82"/>
      <c r="KU77" s="82"/>
      <c r="KV77" s="82"/>
      <c r="KW77" s="82"/>
      <c r="KX77" s="82"/>
      <c r="KY77" s="82"/>
      <c r="KZ77" s="82"/>
      <c r="LA77" s="82"/>
      <c r="LB77" s="82"/>
      <c r="LC77" s="82"/>
      <c r="LD77" s="83"/>
      <c r="LE77" s="81">
        <f>データ!DB7</f>
        <v>355</v>
      </c>
      <c r="LF77" s="82"/>
      <c r="LG77" s="82"/>
      <c r="LH77" s="82"/>
      <c r="LI77" s="82"/>
      <c r="LJ77" s="82"/>
      <c r="LK77" s="82"/>
      <c r="LL77" s="82"/>
      <c r="LM77" s="82"/>
      <c r="LN77" s="82"/>
      <c r="LO77" s="82"/>
      <c r="LP77" s="82"/>
      <c r="LQ77" s="82"/>
      <c r="LR77" s="82"/>
      <c r="LS77" s="83"/>
      <c r="LT77" s="81">
        <f>データ!DC7</f>
        <v>181.5</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312045</v>
      </c>
      <c r="D6" s="61">
        <f t="shared" si="1"/>
        <v>47</v>
      </c>
      <c r="E6" s="61">
        <f t="shared" si="1"/>
        <v>14</v>
      </c>
      <c r="F6" s="61">
        <f t="shared" si="1"/>
        <v>0</v>
      </c>
      <c r="G6" s="61">
        <f t="shared" si="1"/>
        <v>2</v>
      </c>
      <c r="H6" s="61" t="str">
        <f>SUBSTITUTE(H8,"　","")</f>
        <v>鳥取県境港市</v>
      </c>
      <c r="I6" s="61" t="str">
        <f t="shared" si="1"/>
        <v>境港駅前駐車場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10</v>
      </c>
      <c r="S6" s="63" t="str">
        <f t="shared" si="1"/>
        <v>駅</v>
      </c>
      <c r="T6" s="63" t="str">
        <f t="shared" si="1"/>
        <v>無</v>
      </c>
      <c r="U6" s="64">
        <f t="shared" si="1"/>
        <v>6273</v>
      </c>
      <c r="V6" s="64">
        <f t="shared" si="1"/>
        <v>196</v>
      </c>
      <c r="W6" s="64">
        <f t="shared" si="1"/>
        <v>200</v>
      </c>
      <c r="X6" s="63" t="str">
        <f t="shared" si="1"/>
        <v>導入なし</v>
      </c>
      <c r="Y6" s="65">
        <f>IF(Y8="-",NA(),Y8)</f>
        <v>50.6</v>
      </c>
      <c r="Z6" s="65">
        <f t="shared" ref="Z6:AH6" si="2">IF(Z8="-",NA(),Z8)</f>
        <v>53.5</v>
      </c>
      <c r="AA6" s="65">
        <f t="shared" si="2"/>
        <v>51.5</v>
      </c>
      <c r="AB6" s="65">
        <f t="shared" si="2"/>
        <v>50.7</v>
      </c>
      <c r="AC6" s="65">
        <f t="shared" si="2"/>
        <v>48.6</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83.5</v>
      </c>
      <c r="BG6" s="65">
        <f t="shared" ref="BG6:BO6" si="5">IF(BG8="-",NA(),BG8)</f>
        <v>72.099999999999994</v>
      </c>
      <c r="BH6" s="65">
        <f t="shared" si="5"/>
        <v>82.4</v>
      </c>
      <c r="BI6" s="65">
        <f t="shared" si="5"/>
        <v>83.2</v>
      </c>
      <c r="BJ6" s="65">
        <f t="shared" si="5"/>
        <v>84.6</v>
      </c>
      <c r="BK6" s="65">
        <f t="shared" si="5"/>
        <v>51.9</v>
      </c>
      <c r="BL6" s="65">
        <f t="shared" si="5"/>
        <v>59.2</v>
      </c>
      <c r="BM6" s="65">
        <f t="shared" si="5"/>
        <v>64.5</v>
      </c>
      <c r="BN6" s="65">
        <f t="shared" si="5"/>
        <v>60</v>
      </c>
      <c r="BO6" s="65">
        <f t="shared" si="5"/>
        <v>52.8</v>
      </c>
      <c r="BP6" s="62" t="str">
        <f>IF(BP8="-","",IF(BP8="-","【-】","【"&amp;SUBSTITUTE(TEXT(BP8,"#,##0.0"),"-","△")&amp;"】"))</f>
        <v>【45.2】</v>
      </c>
      <c r="BQ6" s="66">
        <f>IF(BQ8="-",NA(),BQ8)</f>
        <v>15434</v>
      </c>
      <c r="BR6" s="66">
        <f t="shared" ref="BR6:BZ6" si="6">IF(BR8="-",NA(),BR8)</f>
        <v>15173</v>
      </c>
      <c r="BS6" s="66">
        <f t="shared" si="6"/>
        <v>15607</v>
      </c>
      <c r="BT6" s="66">
        <f t="shared" si="6"/>
        <v>15420</v>
      </c>
      <c r="BU6" s="66">
        <f t="shared" si="6"/>
        <v>13971</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162679</v>
      </c>
      <c r="CN6" s="64">
        <f t="shared" si="7"/>
        <v>147198</v>
      </c>
      <c r="CO6" s="65"/>
      <c r="CP6" s="65"/>
      <c r="CQ6" s="65"/>
      <c r="CR6" s="65"/>
      <c r="CS6" s="65"/>
      <c r="CT6" s="65"/>
      <c r="CU6" s="65"/>
      <c r="CV6" s="65"/>
      <c r="CW6" s="65"/>
      <c r="CX6" s="65"/>
      <c r="CY6" s="62" t="s">
        <v>110</v>
      </c>
      <c r="CZ6" s="65">
        <f>IF(CZ8="-",NA(),CZ8)</f>
        <v>724</v>
      </c>
      <c r="DA6" s="65">
        <f t="shared" ref="DA6:DI6" si="8">IF(DA8="-",NA(),DA8)</f>
        <v>476.9</v>
      </c>
      <c r="DB6" s="65">
        <f t="shared" si="8"/>
        <v>355</v>
      </c>
      <c r="DC6" s="65">
        <f t="shared" si="8"/>
        <v>181.5</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99.5</v>
      </c>
      <c r="DL6" s="65">
        <f t="shared" ref="DL6:DT6" si="9">IF(DL8="-",NA(),DL8)</f>
        <v>112.4</v>
      </c>
      <c r="DM6" s="65">
        <f t="shared" si="9"/>
        <v>103.1</v>
      </c>
      <c r="DN6" s="65">
        <f t="shared" si="9"/>
        <v>96.9</v>
      </c>
      <c r="DO6" s="65">
        <f t="shared" si="9"/>
        <v>97.4</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312045</v>
      </c>
      <c r="D7" s="61">
        <f t="shared" si="10"/>
        <v>47</v>
      </c>
      <c r="E7" s="61">
        <f t="shared" si="10"/>
        <v>14</v>
      </c>
      <c r="F7" s="61">
        <f t="shared" si="10"/>
        <v>0</v>
      </c>
      <c r="G7" s="61">
        <f t="shared" si="10"/>
        <v>2</v>
      </c>
      <c r="H7" s="61" t="str">
        <f t="shared" si="10"/>
        <v>鳥取県　境港市</v>
      </c>
      <c r="I7" s="61" t="str">
        <f t="shared" si="10"/>
        <v>境港駅前駐車場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10</v>
      </c>
      <c r="S7" s="63" t="str">
        <f t="shared" si="10"/>
        <v>駅</v>
      </c>
      <c r="T7" s="63" t="str">
        <f t="shared" si="10"/>
        <v>無</v>
      </c>
      <c r="U7" s="64">
        <f t="shared" si="10"/>
        <v>6273</v>
      </c>
      <c r="V7" s="64">
        <f t="shared" si="10"/>
        <v>196</v>
      </c>
      <c r="W7" s="64">
        <f t="shared" si="10"/>
        <v>200</v>
      </c>
      <c r="X7" s="63" t="str">
        <f t="shared" si="10"/>
        <v>導入なし</v>
      </c>
      <c r="Y7" s="65">
        <f>Y8</f>
        <v>50.6</v>
      </c>
      <c r="Z7" s="65">
        <f t="shared" ref="Z7:AH7" si="11">Z8</f>
        <v>53.5</v>
      </c>
      <c r="AA7" s="65">
        <f t="shared" si="11"/>
        <v>51.5</v>
      </c>
      <c r="AB7" s="65">
        <f t="shared" si="11"/>
        <v>50.7</v>
      </c>
      <c r="AC7" s="65">
        <f t="shared" si="11"/>
        <v>48.6</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83.5</v>
      </c>
      <c r="BG7" s="65">
        <f t="shared" ref="BG7:BO7" si="14">BG8</f>
        <v>72.099999999999994</v>
      </c>
      <c r="BH7" s="65">
        <f t="shared" si="14"/>
        <v>82.4</v>
      </c>
      <c r="BI7" s="65">
        <f t="shared" si="14"/>
        <v>83.2</v>
      </c>
      <c r="BJ7" s="65">
        <f t="shared" si="14"/>
        <v>84.6</v>
      </c>
      <c r="BK7" s="65">
        <f t="shared" si="14"/>
        <v>51.9</v>
      </c>
      <c r="BL7" s="65">
        <f t="shared" si="14"/>
        <v>59.2</v>
      </c>
      <c r="BM7" s="65">
        <f t="shared" si="14"/>
        <v>64.5</v>
      </c>
      <c r="BN7" s="65">
        <f t="shared" si="14"/>
        <v>60</v>
      </c>
      <c r="BO7" s="65">
        <f t="shared" si="14"/>
        <v>52.8</v>
      </c>
      <c r="BP7" s="62"/>
      <c r="BQ7" s="66">
        <f>BQ8</f>
        <v>15434</v>
      </c>
      <c r="BR7" s="66">
        <f t="shared" ref="BR7:BZ7" si="15">BR8</f>
        <v>15173</v>
      </c>
      <c r="BS7" s="66">
        <f t="shared" si="15"/>
        <v>15607</v>
      </c>
      <c r="BT7" s="66">
        <f t="shared" si="15"/>
        <v>15420</v>
      </c>
      <c r="BU7" s="66">
        <f t="shared" si="15"/>
        <v>13971</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162679</v>
      </c>
      <c r="CN7" s="64">
        <f>CN8</f>
        <v>147198</v>
      </c>
      <c r="CO7" s="65" t="s">
        <v>112</v>
      </c>
      <c r="CP7" s="65" t="s">
        <v>112</v>
      </c>
      <c r="CQ7" s="65" t="s">
        <v>112</v>
      </c>
      <c r="CR7" s="65" t="s">
        <v>112</v>
      </c>
      <c r="CS7" s="65" t="s">
        <v>112</v>
      </c>
      <c r="CT7" s="65" t="s">
        <v>112</v>
      </c>
      <c r="CU7" s="65" t="s">
        <v>112</v>
      </c>
      <c r="CV7" s="65" t="s">
        <v>112</v>
      </c>
      <c r="CW7" s="65" t="s">
        <v>112</v>
      </c>
      <c r="CX7" s="65" t="s">
        <v>110</v>
      </c>
      <c r="CY7" s="62"/>
      <c r="CZ7" s="65">
        <f>CZ8</f>
        <v>724</v>
      </c>
      <c r="DA7" s="65">
        <f t="shared" ref="DA7:DI7" si="16">DA8</f>
        <v>476.9</v>
      </c>
      <c r="DB7" s="65">
        <f t="shared" si="16"/>
        <v>355</v>
      </c>
      <c r="DC7" s="65">
        <f t="shared" si="16"/>
        <v>181.5</v>
      </c>
      <c r="DD7" s="65">
        <f t="shared" si="16"/>
        <v>0</v>
      </c>
      <c r="DE7" s="65">
        <f t="shared" si="16"/>
        <v>123.1</v>
      </c>
      <c r="DF7" s="65">
        <f t="shared" si="16"/>
        <v>92.3</v>
      </c>
      <c r="DG7" s="65">
        <f t="shared" si="16"/>
        <v>85.4</v>
      </c>
      <c r="DH7" s="65">
        <f t="shared" si="16"/>
        <v>76.3</v>
      </c>
      <c r="DI7" s="65">
        <f t="shared" si="16"/>
        <v>64.099999999999994</v>
      </c>
      <c r="DJ7" s="62"/>
      <c r="DK7" s="65">
        <f>DK8</f>
        <v>99.5</v>
      </c>
      <c r="DL7" s="65">
        <f t="shared" ref="DL7:DT7" si="17">DL8</f>
        <v>112.4</v>
      </c>
      <c r="DM7" s="65">
        <f t="shared" si="17"/>
        <v>103.1</v>
      </c>
      <c r="DN7" s="65">
        <f t="shared" si="17"/>
        <v>96.9</v>
      </c>
      <c r="DO7" s="65">
        <f t="shared" si="17"/>
        <v>97.4</v>
      </c>
      <c r="DP7" s="65">
        <f t="shared" si="17"/>
        <v>230</v>
      </c>
      <c r="DQ7" s="65">
        <f t="shared" si="17"/>
        <v>244.3</v>
      </c>
      <c r="DR7" s="65">
        <f t="shared" si="17"/>
        <v>238.1</v>
      </c>
      <c r="DS7" s="65">
        <f t="shared" si="17"/>
        <v>261.8</v>
      </c>
      <c r="DT7" s="65">
        <f t="shared" si="17"/>
        <v>268.7</v>
      </c>
      <c r="DU7" s="62"/>
    </row>
    <row r="8" spans="1:125" s="67" customFormat="1">
      <c r="A8" s="50"/>
      <c r="B8" s="68">
        <v>2016</v>
      </c>
      <c r="C8" s="68">
        <v>312045</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10</v>
      </c>
      <c r="S8" s="70" t="s">
        <v>122</v>
      </c>
      <c r="T8" s="70" t="s">
        <v>123</v>
      </c>
      <c r="U8" s="71">
        <v>6273</v>
      </c>
      <c r="V8" s="71">
        <v>196</v>
      </c>
      <c r="W8" s="71">
        <v>200</v>
      </c>
      <c r="X8" s="70" t="s">
        <v>124</v>
      </c>
      <c r="Y8" s="72">
        <v>50.6</v>
      </c>
      <c r="Z8" s="72">
        <v>53.5</v>
      </c>
      <c r="AA8" s="72">
        <v>51.5</v>
      </c>
      <c r="AB8" s="72">
        <v>50.7</v>
      </c>
      <c r="AC8" s="72">
        <v>48.6</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83.5</v>
      </c>
      <c r="BG8" s="72">
        <v>72.099999999999994</v>
      </c>
      <c r="BH8" s="72">
        <v>82.4</v>
      </c>
      <c r="BI8" s="72">
        <v>83.2</v>
      </c>
      <c r="BJ8" s="72">
        <v>84.6</v>
      </c>
      <c r="BK8" s="72">
        <v>51.9</v>
      </c>
      <c r="BL8" s="72">
        <v>59.2</v>
      </c>
      <c r="BM8" s="72">
        <v>64.5</v>
      </c>
      <c r="BN8" s="72">
        <v>60</v>
      </c>
      <c r="BO8" s="72">
        <v>52.8</v>
      </c>
      <c r="BP8" s="69">
        <v>45.2</v>
      </c>
      <c r="BQ8" s="73">
        <v>15434</v>
      </c>
      <c r="BR8" s="73">
        <v>15173</v>
      </c>
      <c r="BS8" s="73">
        <v>15607</v>
      </c>
      <c r="BT8" s="74">
        <v>15420</v>
      </c>
      <c r="BU8" s="74">
        <v>13971</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162679</v>
      </c>
      <c r="CN8" s="71">
        <v>147198</v>
      </c>
      <c r="CO8" s="72" t="s">
        <v>117</v>
      </c>
      <c r="CP8" s="72" t="s">
        <v>117</v>
      </c>
      <c r="CQ8" s="72" t="s">
        <v>117</v>
      </c>
      <c r="CR8" s="72" t="s">
        <v>117</v>
      </c>
      <c r="CS8" s="72" t="s">
        <v>117</v>
      </c>
      <c r="CT8" s="72" t="s">
        <v>117</v>
      </c>
      <c r="CU8" s="72" t="s">
        <v>117</v>
      </c>
      <c r="CV8" s="72" t="s">
        <v>117</v>
      </c>
      <c r="CW8" s="72" t="s">
        <v>117</v>
      </c>
      <c r="CX8" s="72" t="s">
        <v>117</v>
      </c>
      <c r="CY8" s="69" t="s">
        <v>117</v>
      </c>
      <c r="CZ8" s="72">
        <v>724</v>
      </c>
      <c r="DA8" s="72">
        <v>476.9</v>
      </c>
      <c r="DB8" s="72">
        <v>355</v>
      </c>
      <c r="DC8" s="72">
        <v>181.5</v>
      </c>
      <c r="DD8" s="72">
        <v>0</v>
      </c>
      <c r="DE8" s="72">
        <v>123.1</v>
      </c>
      <c r="DF8" s="72">
        <v>92.3</v>
      </c>
      <c r="DG8" s="72">
        <v>85.4</v>
      </c>
      <c r="DH8" s="72">
        <v>76.3</v>
      </c>
      <c r="DI8" s="72">
        <v>64.099999999999994</v>
      </c>
      <c r="DJ8" s="69">
        <v>122.6</v>
      </c>
      <c r="DK8" s="72">
        <v>99.5</v>
      </c>
      <c r="DL8" s="72">
        <v>112.4</v>
      </c>
      <c r="DM8" s="72">
        <v>103.1</v>
      </c>
      <c r="DN8" s="72">
        <v>96.9</v>
      </c>
      <c r="DO8" s="72">
        <v>97.4</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2018-03-13T23:20:20Z</cp:lastPrinted>
  <dcterms:created xsi:type="dcterms:W3CDTF">2018-02-09T01:51:23Z</dcterms:created>
  <dcterms:modified xsi:type="dcterms:W3CDTF">2018-04-17T00:56:21Z</dcterms:modified>
</cp:coreProperties>
</file>