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<sst xmlns="http://schemas.openxmlformats.org/spreadsheetml/2006/main" count="221" uniqueCount="111">
  <si>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</si>
  <si>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</si>
  <si>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</si>
  <si>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</si>
  <si>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</si>
  <si>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</si>
  <si>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</si>
  <si>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</si>
  <si>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</si>
  <si>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</si>
  <si>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</si>
  <si>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</si>
  <si>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</si>
  <si>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</si>
  <si>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</si>
  <si>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</si>
  <si>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</si>
  <si>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</si>
  <si>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</si>
  <si>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</si>
  <si>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</si>
  <si>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</si>
  <si>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</si>
  <si>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</si>
  <si>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</si>
  <si>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</si>
  <si>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</si>
  <si>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</si>
  <si>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</si>
  <si>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</si>
  <si>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</si>
  <si>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</si>
  <si>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</si>
  <si>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</si>
  <si>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</si>
  <si>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</si>
  <si>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</si>
  <si>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</si>
  <si>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</si>
  <si>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</si>
  <si>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</si>
  <si>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</si>
  <si>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</si>
  <si>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</si>
  <si>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</si>
  <si>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</si>
  <si>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</si>
  <si>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</si>
  <si>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</si>
  <si>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</si>
  <si>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</si>
  <si>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</si>
  <si>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</si>
  <si>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</si>
  <si>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</si>
  <si>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</si>
  <si>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</si>
  <si>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</si>
  <si>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</si>
  <si>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</si>
  <si>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</si>
  <si>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</si>
  <si>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</si>
  <si>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</si>
  <si>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</si>
  <si>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</si>
  <si>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</si>
  <si>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</si>
  <si>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</si>
  <si>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</si>
  <si>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</si>
  <si>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</si>
  <si>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</si>
  <si>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</si>
  <si>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</si>
  <si>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</si>
  <si>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</si>
  <si>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</si>
  <si>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</si>
  <si>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</si>
  <si>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</si>
  <si>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</si>
  <si>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</si>
  <si>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</si>
  <si>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</si>
  <si>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</si>
  <si>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</si>
  <si>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</si>
  <si>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</si>
  <si>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</si>
  <si>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</si>
  <si>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</si>
  <si>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</si>
  <si>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</si>
  <si>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</si>
  <si>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</si>
  <si>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大山町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</si>
  <si>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</si>
  <si>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</si>
  <si>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</si>
  <si>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</si>
  <si>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</si>
  <si>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</si>
  <si>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</si>
  <si>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</si>
  <si>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</si>
  <si>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</si>
  <si>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</si>
  <si>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は17処理区有り、古いものは供用開始から27年が経過しており、施設の経過劣化が進み更新時期となっている。これらの施設については調査・点検を行い計画的に更新を行い延命化する必要がある。現在、終末処理場の調査・点検を進めているが、経過年数が進むにつれ更新や修繕の必要箇所数は増加傾向となっている。この調査結果により、流末処理場の更新計画の検討は行っている。管渠については、法定耐用年数が経過するまで期間があるため、今後は計画的に基礎調査を行い老朽化対策をする必要があると思われる。</t>
    <phoneticPr fontId="4"/>
  </si>
  <si>
    <t>農業集落排水事業は、その資産額から財政全体に与える影響も大きいものがあることを踏まえ、将来的に施設の予防保全に努めなければならないと考えられる。また、発生対応型で心配される短期間に集中しての更新による費用増大とならないよう、計画的な費用配分が必要である。財源については、使用料の適正化が考えられるが、人口減少が予想される状況を考慮し、施設の統廃合等の経費削減を進めていく必要がある。</t>
    <phoneticPr fontId="4"/>
  </si>
  <si>
    <t>①収益的収支比率は100％を大きく下回っているため、単年度収支は赤字となっている。現状で健全経営が出来ているとはいえない。④企業債残高対事業規模比率は全国平均、類似団体を大きく上回っているため、企業債への依存度が比較的高いものと考えられる。⑤経費回収率は類似団体と比べても下回っている。また⑤経費回収率と⑥汚水処理原価は汚水処理費に係る修繕費用が例年より多くかかったため、前年度と比べて経費回収率は下がり、汚水処理原価は類似団体より上回った。⑧水洗化率は全国平均、類似団体を下回っている状況のため、これらに関しても計画的な施設管理・整備を行い改善を進めたい。</t>
    <rPh sb="186" eb="189">
      <t>ゼンネンド</t>
    </rPh>
    <rPh sb="190" eb="191">
      <t>クラ</t>
    </rPh>
    <rPh sb="193" eb="195">
      <t>ケイヒ</t>
    </rPh>
    <rPh sb="195" eb="197">
      <t>カイシュウ</t>
    </rPh>
    <rPh sb="197" eb="198">
      <t>リツ</t>
    </rPh>
    <rPh sb="199" eb="200">
      <t>サ</t>
    </rPh>
    <rPh sb="203" eb="205">
      <t>オスイ</t>
    </rPh>
    <rPh sb="205" eb="207">
      <t>ショリ</t>
    </rPh>
    <rPh sb="207" eb="209">
      <t>ゲンカ</t>
    </rPh>
    <rPh sb="210" eb="212">
      <t>ルイジ</t>
    </rPh>
    <rPh sb="212" eb="214">
      <t>ダンタイ</t>
    </rPh>
    <rPh sb="216" eb="21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</si>
</sst>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8696960"/>
        <c:axId val="1986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98696960"/>
        <c:axId val="198698880"/>
      </c:lineChart>
      <c:dateAx>
        <c:axId val="198696960"/>
        <c:scaling>
          <c:orientation val="minMax"/>
        </c:scaling>
        <c:delete val="1"/>
        <c:axPos val="b"/>
        <c:numFmt formatCode="ge" sourceLinked="1"/>
        <c:majorTickMark val="none"/>
        <c:minorTickMark val="none"/>
        <c:tickLblPos val="none"/>
        <c:crossAx val="198698880"/>
        <c:crosses val="autoZero"/>
        <c:auto val="1"/>
        <c:lblOffset val="100"/>
        <c:baseTimeUnit val="years"/>
      </c:dateAx>
      <c:valAx>
        <c:axId val="1986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969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54.78</c:v>
                </c:pt>
                <c:pt idx="1">
                  <c:v>52.46</c:v>
                </c:pt>
                <c:pt idx="2">
                  <c:v>52.74</c:v>
                </c:pt>
                <c:pt idx="3">
                  <c:v>52.74</c:v>
                </c:pt>
                <c:pt idx="4">
                  <c:v>50.62</c:v>
                </c:pt>
              </c:numCache>
            </c:numRef>
          </c:val>
        </c:ser>
        <c:dLbls>
          <c:showLegendKey val="0"/>
          <c:showVal val="0"/>
          <c:showCatName val="0"/>
          <c:showSerName val="0"/>
          <c:showPercent val="0"/>
          <c:showBubbleSize val="0"/>
        </c:dLbls>
        <c:gapWidth val="150"/>
        <c:axId val="199188864"/>
        <c:axId val="1991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99188864"/>
        <c:axId val="199190784"/>
      </c:lineChart>
      <c:dateAx>
        <c:axId val="199188864"/>
        <c:scaling>
          <c:orientation val="minMax"/>
        </c:scaling>
        <c:delete val="1"/>
        <c:axPos val="b"/>
        <c:numFmt formatCode="ge" sourceLinked="1"/>
        <c:majorTickMark val="none"/>
        <c:minorTickMark val="none"/>
        <c:tickLblPos val="none"/>
        <c:crossAx val="199190784"/>
        <c:crosses val="autoZero"/>
        <c:auto val="1"/>
        <c:lblOffset val="100"/>
        <c:baseTimeUnit val="years"/>
      </c:dateAx>
      <c:valAx>
        <c:axId val="1991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88.53</c:v>
                </c:pt>
                <c:pt idx="1">
                  <c:v>87.16</c:v>
                </c:pt>
                <c:pt idx="2">
                  <c:v>89.78</c:v>
                </c:pt>
                <c:pt idx="3">
                  <c:v>90.31</c:v>
                </c:pt>
                <c:pt idx="4">
                  <c:v>89.63</c:v>
                </c:pt>
              </c:numCache>
            </c:numRef>
          </c:val>
        </c:ser>
        <c:dLbls>
          <c:showLegendKey val="0"/>
          <c:showVal val="0"/>
          <c:showCatName val="0"/>
          <c:showSerName val="0"/>
          <c:showPercent val="0"/>
          <c:showBubbleSize val="0"/>
        </c:dLbls>
        <c:gapWidth val="150"/>
        <c:axId val="199225344"/>
        <c:axId val="1992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99225344"/>
        <c:axId val="199227264"/>
      </c:lineChart>
      <c:dateAx>
        <c:axId val="199225344"/>
        <c:scaling>
          <c:orientation val="minMax"/>
        </c:scaling>
        <c:delete val="1"/>
        <c:axPos val="b"/>
        <c:numFmt formatCode="ge" sourceLinked="1"/>
        <c:majorTickMark val="none"/>
        <c:minorTickMark val="none"/>
        <c:tickLblPos val="none"/>
        <c:crossAx val="199227264"/>
        <c:crosses val="autoZero"/>
        <c:auto val="1"/>
        <c:lblOffset val="100"/>
        <c:baseTimeUnit val="years"/>
      </c:dateAx>
      <c:valAx>
        <c:axId val="1992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71.72</c:v>
                </c:pt>
                <c:pt idx="1">
                  <c:v>59.92</c:v>
                </c:pt>
                <c:pt idx="2">
                  <c:v>61.88</c:v>
                </c:pt>
                <c:pt idx="3">
                  <c:v>41.88</c:v>
                </c:pt>
                <c:pt idx="4">
                  <c:v>45.58</c:v>
                </c:pt>
              </c:numCache>
            </c:numRef>
          </c:val>
        </c:ser>
        <c:dLbls>
          <c:showLegendKey val="0"/>
          <c:showVal val="0"/>
          <c:showCatName val="0"/>
          <c:showSerName val="0"/>
          <c:showPercent val="0"/>
          <c:showBubbleSize val="0"/>
        </c:dLbls>
        <c:gapWidth val="150"/>
        <c:axId val="198720896"/>
        <c:axId val="19873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720896"/>
        <c:axId val="198731264"/>
      </c:lineChart>
      <c:dateAx>
        <c:axId val="198720896"/>
        <c:scaling>
          <c:orientation val="minMax"/>
        </c:scaling>
        <c:delete val="1"/>
        <c:axPos val="b"/>
        <c:numFmt formatCode="ge" sourceLinked="1"/>
        <c:majorTickMark val="none"/>
        <c:minorTickMark val="none"/>
        <c:tickLblPos val="none"/>
        <c:crossAx val="198731264"/>
        <c:crosses val="autoZero"/>
        <c:auto val="1"/>
        <c:lblOffset val="100"/>
        <c:baseTimeUnit val="years"/>
      </c:dateAx>
      <c:valAx>
        <c:axId val="1987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876160"/>
        <c:axId val="1988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876160"/>
        <c:axId val="198890624"/>
      </c:lineChart>
      <c:dateAx>
        <c:axId val="198876160"/>
        <c:scaling>
          <c:orientation val="minMax"/>
        </c:scaling>
        <c:delete val="1"/>
        <c:axPos val="b"/>
        <c:numFmt formatCode="ge" sourceLinked="1"/>
        <c:majorTickMark val="none"/>
        <c:minorTickMark val="none"/>
        <c:tickLblPos val="none"/>
        <c:crossAx val="198890624"/>
        <c:crosses val="autoZero"/>
        <c:auto val="1"/>
        <c:lblOffset val="100"/>
        <c:baseTimeUnit val="years"/>
      </c:dateAx>
      <c:valAx>
        <c:axId val="1988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908544"/>
        <c:axId val="1989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908544"/>
        <c:axId val="198927104"/>
      </c:lineChart>
      <c:dateAx>
        <c:axId val="198908544"/>
        <c:scaling>
          <c:orientation val="minMax"/>
        </c:scaling>
        <c:delete val="1"/>
        <c:axPos val="b"/>
        <c:numFmt formatCode="ge" sourceLinked="1"/>
        <c:majorTickMark val="none"/>
        <c:minorTickMark val="none"/>
        <c:tickLblPos val="none"/>
        <c:crossAx val="198927104"/>
        <c:crosses val="autoZero"/>
        <c:auto val="1"/>
        <c:lblOffset val="100"/>
        <c:baseTimeUnit val="years"/>
      </c:dateAx>
      <c:valAx>
        <c:axId val="1989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945024"/>
        <c:axId val="1989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945024"/>
        <c:axId val="198963584"/>
      </c:lineChart>
      <c:dateAx>
        <c:axId val="198945024"/>
        <c:scaling>
          <c:orientation val="minMax"/>
        </c:scaling>
        <c:delete val="1"/>
        <c:axPos val="b"/>
        <c:numFmt formatCode="ge" sourceLinked="1"/>
        <c:majorTickMark val="none"/>
        <c:minorTickMark val="none"/>
        <c:tickLblPos val="none"/>
        <c:crossAx val="198963584"/>
        <c:crosses val="autoZero"/>
        <c:auto val="1"/>
        <c:lblOffset val="100"/>
        <c:baseTimeUnit val="years"/>
      </c:dateAx>
      <c:valAx>
        <c:axId val="1989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001984"/>
        <c:axId val="19902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001984"/>
        <c:axId val="199028736"/>
      </c:lineChart>
      <c:dateAx>
        <c:axId val="199001984"/>
        <c:scaling>
          <c:orientation val="minMax"/>
        </c:scaling>
        <c:delete val="1"/>
        <c:axPos val="b"/>
        <c:numFmt formatCode="ge" sourceLinked="1"/>
        <c:majorTickMark val="none"/>
        <c:minorTickMark val="none"/>
        <c:tickLblPos val="none"/>
        <c:crossAx val="199028736"/>
        <c:crosses val="autoZero"/>
        <c:auto val="1"/>
        <c:lblOffset val="100"/>
        <c:baseTimeUnit val="years"/>
      </c:dateAx>
      <c:valAx>
        <c:axId val="1990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1550.39</c:v>
                </c:pt>
                <c:pt idx="1">
                  <c:v>2349.94</c:v>
                </c:pt>
                <c:pt idx="2">
                  <c:v>2046.2</c:v>
                </c:pt>
                <c:pt idx="3">
                  <c:v>1682.51</c:v>
                </c:pt>
                <c:pt idx="4">
                  <c:v>2030.77</c:v>
                </c:pt>
              </c:numCache>
            </c:numRef>
          </c:val>
        </c:ser>
        <c:dLbls>
          <c:showLegendKey val="0"/>
          <c:showVal val="0"/>
          <c:showCatName val="0"/>
          <c:showSerName val="0"/>
          <c:showPercent val="0"/>
          <c:showBubbleSize val="0"/>
        </c:dLbls>
        <c:gapWidth val="150"/>
        <c:axId val="199083520"/>
        <c:axId val="1990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99083520"/>
        <c:axId val="199085440"/>
      </c:lineChart>
      <c:dateAx>
        <c:axId val="199083520"/>
        <c:scaling>
          <c:orientation val="minMax"/>
        </c:scaling>
        <c:delete val="1"/>
        <c:axPos val="b"/>
        <c:numFmt formatCode="ge" sourceLinked="1"/>
        <c:majorTickMark val="none"/>
        <c:minorTickMark val="none"/>
        <c:tickLblPos val="none"/>
        <c:crossAx val="199085440"/>
        <c:crosses val="autoZero"/>
        <c:auto val="1"/>
        <c:lblOffset val="100"/>
        <c:baseTimeUnit val="years"/>
      </c:dateAx>
      <c:valAx>
        <c:axId val="1990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51.77</c:v>
                </c:pt>
                <c:pt idx="1">
                  <c:v>39.78</c:v>
                </c:pt>
                <c:pt idx="2">
                  <c:v>42.34</c:v>
                </c:pt>
                <c:pt idx="3">
                  <c:v>52.66</c:v>
                </c:pt>
                <c:pt idx="4">
                  <c:v>36.33</c:v>
                </c:pt>
              </c:numCache>
            </c:numRef>
          </c:val>
        </c:ser>
        <c:dLbls>
          <c:showLegendKey val="0"/>
          <c:showVal val="0"/>
          <c:showCatName val="0"/>
          <c:showSerName val="0"/>
          <c:showPercent val="0"/>
          <c:showBubbleSize val="0"/>
        </c:dLbls>
        <c:gapWidth val="150"/>
        <c:axId val="199120000"/>
        <c:axId val="1991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99120000"/>
        <c:axId val="199121920"/>
      </c:lineChart>
      <c:dateAx>
        <c:axId val="199120000"/>
        <c:scaling>
          <c:orientation val="minMax"/>
        </c:scaling>
        <c:delete val="1"/>
        <c:axPos val="b"/>
        <c:numFmt formatCode="ge" sourceLinked="1"/>
        <c:majorTickMark val="none"/>
        <c:minorTickMark val="none"/>
        <c:tickLblPos val="none"/>
        <c:crossAx val="199121920"/>
        <c:crosses val="autoZero"/>
        <c:auto val="1"/>
        <c:lblOffset val="100"/>
        <c:baseTimeUnit val="years"/>
      </c:dateAx>
      <c:valAx>
        <c:axId val="1991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292.77999999999997</c:v>
                </c:pt>
                <c:pt idx="1">
                  <c:v>436.1</c:v>
                </c:pt>
                <c:pt idx="2">
                  <c:v>382.71</c:v>
                </c:pt>
                <c:pt idx="3">
                  <c:v>317.94</c:v>
                </c:pt>
                <c:pt idx="4">
                  <c:v>463.74</c:v>
                </c:pt>
              </c:numCache>
            </c:numRef>
          </c:val>
        </c:ser>
        <c:dLbls>
          <c:showLegendKey val="0"/>
          <c:showVal val="0"/>
          <c:showCatName val="0"/>
          <c:showSerName val="0"/>
          <c:showPercent val="0"/>
          <c:showBubbleSize val="0"/>
        </c:dLbls>
        <c:gapWidth val="150"/>
        <c:axId val="199160576"/>
        <c:axId val="1991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99160576"/>
        <c:axId val="199162496"/>
      </c:lineChart>
      <c:dateAx>
        <c:axId val="199160576"/>
        <c:scaling>
          <c:orientation val="minMax"/>
        </c:scaling>
        <c:delete val="1"/>
        <c:axPos val="b"/>
        <c:numFmt formatCode="ge" sourceLinked="1"/>
        <c:majorTickMark val="none"/>
        <c:minorTickMark val="none"/>
        <c:tickLblPos val="none"/>
        <c:crossAx val="199162496"/>
        <c:crosses val="autoZero"/>
        <c:auto val="1"/>
        <c:lblOffset val="100"/>
        <c:baseTimeUnit val="years"/>
      </c:dateAx>
      <c:valAx>
        <c:axId val="1991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鳥取県　大山町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17003</v>
      </c>
      <c r="AM8" s="47"/>
      <c r="AN8" s="47"/>
      <c r="AO8" s="47"/>
      <c r="AP8" s="47"/>
      <c r="AQ8" s="47"/>
      <c r="AR8" s="47"/>
      <c r="AS8" s="47"/>
      <c r="AT8" s="43">
        <f>データ!S6</f>
        <v>189.83</v>
      </c>
      <c r="AU8" s="43"/>
      <c r="AV8" s="43"/>
      <c r="AW8" s="43"/>
      <c r="AX8" s="43"/>
      <c r="AY8" s="43"/>
      <c r="AZ8" s="43"/>
      <c r="BA8" s="43"/>
      <c r="BB8" s="43">
        <f>データ!T6</f>
        <v>89.57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47.52</v>
      </c>
      <c r="Q10" s="43"/>
      <c r="R10" s="43"/>
      <c r="S10" s="43"/>
      <c r="T10" s="43"/>
      <c r="U10" s="43"/>
      <c r="V10" s="43"/>
      <c r="W10" s="43">
        <f>データ!P6</f>
        <v>100</v>
      </c>
      <c r="X10" s="43"/>
      <c r="Y10" s="43"/>
      <c r="Z10" s="43"/>
      <c r="AA10" s="43"/>
      <c r="AB10" s="43"/>
      <c r="AC10" s="43"/>
      <c r="AD10" s="47">
        <f>データ!Q6</f>
        <v>3500</v>
      </c>
      <c r="AE10" s="47"/>
      <c r="AF10" s="47"/>
      <c r="AG10" s="47"/>
      <c r="AH10" s="47"/>
      <c r="AI10" s="47"/>
      <c r="AJ10" s="47"/>
      <c r="AK10" s="2"/>
      <c r="AL10" s="47">
        <f>データ!U6</f>
        <v>8025</v>
      </c>
      <c r="AM10" s="47"/>
      <c r="AN10" s="47"/>
      <c r="AO10" s="47"/>
      <c r="AP10" s="47"/>
      <c r="AQ10" s="47"/>
      <c r="AR10" s="47"/>
      <c r="AS10" s="47"/>
      <c r="AT10" s="43">
        <f>データ!V6</f>
        <v>11.26</v>
      </c>
      <c r="AU10" s="43"/>
      <c r="AV10" s="43"/>
      <c r="AW10" s="43"/>
      <c r="AX10" s="43"/>
      <c r="AY10" s="43"/>
      <c r="AZ10" s="43"/>
      <c r="BA10" s="43"/>
      <c r="BB10" s="43">
        <f>データ!W6</f>
        <v>712.7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313866</v>
      </c>
      <c r="D6" s="31">
        <f t="shared" si="3"/>
        <v>47</v>
      </c>
      <c r="E6" s="31">
        <f t="shared" si="3"/>
        <v>17</v>
      </c>
      <c r="F6" s="31">
        <f t="shared" si="3"/>
        <v>5</v>
      </c>
      <c r="G6" s="31">
        <f t="shared" si="3"/>
        <v>0</v>
      </c>
      <c r="H6" s="31" t="str">
        <f t="shared" si="3"/>
        <v>鳥取県　大山町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47.52</v>
      </c>
      <c r="P6" s="32">
        <f t="shared" si="3"/>
        <v>100</v>
      </c>
      <c r="Q6" s="32">
        <f t="shared" si="3"/>
        <v>3500</v>
      </c>
      <c r="R6" s="32">
        <f t="shared" si="3"/>
        <v>17003</v>
      </c>
      <c r="S6" s="32">
        <f t="shared" si="3"/>
        <v>189.83</v>
      </c>
      <c r="T6" s="32">
        <f t="shared" si="3"/>
        <v>89.57</v>
      </c>
      <c r="U6" s="32">
        <f t="shared" si="3"/>
        <v>8025</v>
      </c>
      <c r="V6" s="32">
        <f t="shared" si="3"/>
        <v>11.26</v>
      </c>
      <c r="W6" s="32">
        <f t="shared" si="3"/>
        <v>712.7</v>
      </c>
      <c r="X6" s="33">
        <f>IF(X7="",NA(),X7)</f>
        <v>71.72</v>
      </c>
      <c r="Y6" s="33">
        <f t="shared" ref="Y6:AG6" si="4">IF(Y7="",NA(),Y7)</f>
        <v>59.92</v>
      </c>
      <c r="Z6" s="33">
        <f t="shared" si="4"/>
        <v>61.88</v>
      </c>
      <c r="AA6" s="33">
        <f t="shared" si="4"/>
        <v>41.88</v>
      </c>
      <c r="AB6" s="33">
        <f t="shared" si="4"/>
        <v>45.58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1550.39</v>
      </c>
      <c r="BF6" s="33">
        <f t="shared" ref="BF6:BN6" si="7">IF(BF7="",NA(),BF7)</f>
        <v>2349.94</v>
      </c>
      <c r="BG6" s="33">
        <f t="shared" si="7"/>
        <v>2046.2</v>
      </c>
      <c r="BH6" s="33">
        <f t="shared" si="7"/>
        <v>1682.51</v>
      </c>
      <c r="BI6" s="33">
        <f t="shared" si="7"/>
        <v>2030.77</v>
      </c>
      <c r="BJ6" s="33">
        <f t="shared" si="7"/>
        <v>1239.2</v>
      </c>
      <c r="BK6" s="33">
        <f t="shared" si="7"/>
        <v>1197.82</v>
      </c>
      <c r="BL6" s="33">
        <f t="shared" si="7"/>
        <v>1126.77</v>
      </c>
      <c r="BM6" s="33">
        <f t="shared" si="7"/>
        <v>1044.8</v>
      </c>
      <c r="BN6" s="33">
        <f t="shared" si="7"/>
        <v>1081.8</v>
      </c>
      <c r="BO6" s="32" t="str">
        <f>IF(BO7="","",IF(BO7="-","【-】","【"&amp;SUBSTITUTE(TEXT(BO7,"#,##0.00"),"-","△")&amp;"】"))</f>
        <v>【1,015.77】</v>
      </c>
      <c r="BP6" s="33">
        <f>IF(BP7="",NA(),BP7)</f>
        <v>51.77</v>
      </c>
      <c r="BQ6" s="33">
        <f t="shared" ref="BQ6:BY6" si="8">IF(BQ7="",NA(),BQ7)</f>
        <v>39.78</v>
      </c>
      <c r="BR6" s="33">
        <f t="shared" si="8"/>
        <v>42.34</v>
      </c>
      <c r="BS6" s="33">
        <f t="shared" si="8"/>
        <v>52.66</v>
      </c>
      <c r="BT6" s="33">
        <f t="shared" si="8"/>
        <v>36.33</v>
      </c>
      <c r="BU6" s="33">
        <f t="shared" si="8"/>
        <v>51.56</v>
      </c>
      <c r="BV6" s="33">
        <f t="shared" si="8"/>
        <v>51.03</v>
      </c>
      <c r="BW6" s="33">
        <f t="shared" si="8"/>
        <v>50.9</v>
      </c>
      <c r="BX6" s="33">
        <f t="shared" si="8"/>
        <v>50.82</v>
      </c>
      <c r="BY6" s="33">
        <f t="shared" si="8"/>
        <v>52.19</v>
      </c>
      <c r="BZ6" s="32" t="str">
        <f>IF(BZ7="","",IF(BZ7="-","【-】","【"&amp;SUBSTITUTE(TEXT(BZ7,"#,##0.00"),"-","△")&amp;"】"))</f>
        <v>【52.78】</v>
      </c>
      <c r="CA6" s="33">
        <f>IF(CA7="",NA(),CA7)</f>
        <v>292.77999999999997</v>
      </c>
      <c r="CB6" s="33">
        <f t="shared" ref="CB6:CJ6" si="9">IF(CB7="",NA(),CB7)</f>
        <v>436.1</v>
      </c>
      <c r="CC6" s="33">
        <f t="shared" si="9"/>
        <v>382.71</v>
      </c>
      <c r="CD6" s="33">
        <f t="shared" si="9"/>
        <v>317.94</v>
      </c>
      <c r="CE6" s="33">
        <f t="shared" si="9"/>
        <v>463.74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54.78</v>
      </c>
      <c r="CM6" s="33">
        <f t="shared" ref="CM6:CU6" si="10">IF(CM7="",NA(),CM7)</f>
        <v>52.46</v>
      </c>
      <c r="CN6" s="33">
        <f t="shared" si="10"/>
        <v>52.74</v>
      </c>
      <c r="CO6" s="33">
        <f t="shared" si="10"/>
        <v>52.74</v>
      </c>
      <c r="CP6" s="33">
        <f t="shared" si="10"/>
        <v>50.62</v>
      </c>
      <c r="CQ6" s="33">
        <f t="shared" si="10"/>
        <v>55.2</v>
      </c>
      <c r="CR6" s="33">
        <f t="shared" si="10"/>
        <v>54.74</v>
      </c>
      <c r="CS6" s="33">
        <f t="shared" si="10"/>
        <v>53.78</v>
      </c>
      <c r="CT6" s="33">
        <f t="shared" si="10"/>
        <v>53.24</v>
      </c>
      <c r="CU6" s="33">
        <f t="shared" si="10"/>
        <v>52.31</v>
      </c>
      <c r="CV6" s="32" t="str">
        <f>IF(CV7="","",IF(CV7="-","【-】","【"&amp;SUBSTITUTE(TEXT(CV7,"#,##0.00"),"-","△")&amp;"】"))</f>
        <v>【52.74】</v>
      </c>
      <c r="CW6" s="33">
        <f>IF(CW7="",NA(),CW7)</f>
        <v>88.53</v>
      </c>
      <c r="CX6" s="33">
        <f t="shared" ref="CX6:DF6" si="11">IF(CX7="",NA(),CX7)</f>
        <v>87.16</v>
      </c>
      <c r="CY6" s="33">
        <f t="shared" si="11"/>
        <v>89.78</v>
      </c>
      <c r="CZ6" s="33">
        <f t="shared" si="11"/>
        <v>90.31</v>
      </c>
      <c r="DA6" s="33">
        <f t="shared" si="11"/>
        <v>89.63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313866</v>
      </c>
      <c r="D7" s="35">
        <v>47</v>
      </c>
      <c r="E7" s="35">
        <v>17</v>
      </c>
      <c r="F7" s="35">
        <v>5</v>
      </c>
      <c r="G7" s="35">
        <v>0</v>
      </c>
      <c r="H7" s="35" t="s">
        <v>96</v>
      </c>
      <c r="I7" s="35" t="s">
        <v>97</v>
      </c>
      <c r="J7" s="35" t="s">
        <v>98</v>
      </c>
      <c r="K7" s="35" t="s">
        <v>99</v>
      </c>
      <c r="L7" s="35" t="s">
        <v>100</v>
      </c>
      <c r="M7" s="36" t="s">
        <v>101</v>
      </c>
      <c r="N7" s="36" t="s">
        <v>102</v>
      </c>
      <c r="O7" s="36">
        <v>47.52</v>
      </c>
      <c r="P7" s="36">
        <v>100</v>
      </c>
      <c r="Q7" s="36">
        <v>3500</v>
      </c>
      <c r="R7" s="36">
        <v>17003</v>
      </c>
      <c r="S7" s="36">
        <v>189.83</v>
      </c>
      <c r="T7" s="36">
        <v>89.57</v>
      </c>
      <c r="U7" s="36">
        <v>8025</v>
      </c>
      <c r="V7" s="36">
        <v>11.26</v>
      </c>
      <c r="W7" s="36">
        <v>712.7</v>
      </c>
      <c r="X7" s="36">
        <v>71.72</v>
      </c>
      <c r="Y7" s="36">
        <v>59.92</v>
      </c>
      <c r="Z7" s="36">
        <v>61.88</v>
      </c>
      <c r="AA7" s="36">
        <v>41.88</v>
      </c>
      <c r="AB7" s="36">
        <v>45.58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1550.39</v>
      </c>
      <c r="BF7" s="36">
        <v>2349.94</v>
      </c>
      <c r="BG7" s="36">
        <v>2046.2</v>
      </c>
      <c r="BH7" s="36">
        <v>1682.51</v>
      </c>
      <c r="BI7" s="36">
        <v>2030.77</v>
      </c>
      <c r="BJ7" s="36">
        <v>1239.2</v>
      </c>
      <c r="BK7" s="36">
        <v>1197.82</v>
      </c>
      <c r="BL7" s="36">
        <v>1126.77</v>
      </c>
      <c r="BM7" s="36">
        <v>1044.8</v>
      </c>
      <c r="BN7" s="36">
        <v>1081.8</v>
      </c>
      <c r="BO7" s="36">
        <v>1015.77</v>
      </c>
      <c r="BP7" s="36">
        <v>51.77</v>
      </c>
      <c r="BQ7" s="36">
        <v>39.78</v>
      </c>
      <c r="BR7" s="36">
        <v>42.34</v>
      </c>
      <c r="BS7" s="36">
        <v>52.66</v>
      </c>
      <c r="BT7" s="36">
        <v>36.33</v>
      </c>
      <c r="BU7" s="36">
        <v>51.56</v>
      </c>
      <c r="BV7" s="36">
        <v>51.03</v>
      </c>
      <c r="BW7" s="36">
        <v>50.9</v>
      </c>
      <c r="BX7" s="36">
        <v>50.82</v>
      </c>
      <c r="BY7" s="36">
        <v>52.19</v>
      </c>
      <c r="BZ7" s="36">
        <v>52.78</v>
      </c>
      <c r="CA7" s="36">
        <v>292.77999999999997</v>
      </c>
      <c r="CB7" s="36">
        <v>436.1</v>
      </c>
      <c r="CC7" s="36">
        <v>382.71</v>
      </c>
      <c r="CD7" s="36">
        <v>317.94</v>
      </c>
      <c r="CE7" s="36">
        <v>463.74</v>
      </c>
      <c r="CF7" s="36">
        <v>283.26</v>
      </c>
      <c r="CG7" s="36">
        <v>289.60000000000002</v>
      </c>
      <c r="CH7" s="36">
        <v>293.27</v>
      </c>
      <c r="CI7" s="36">
        <v>300.52</v>
      </c>
      <c r="CJ7" s="36">
        <v>296.14</v>
      </c>
      <c r="CK7" s="36">
        <v>289.81</v>
      </c>
      <c r="CL7" s="36">
        <v>54.78</v>
      </c>
      <c r="CM7" s="36">
        <v>52.46</v>
      </c>
      <c r="CN7" s="36">
        <v>52.74</v>
      </c>
      <c r="CO7" s="36">
        <v>52.74</v>
      </c>
      <c r="CP7" s="36">
        <v>50.62</v>
      </c>
      <c r="CQ7" s="36">
        <v>55.2</v>
      </c>
      <c r="CR7" s="36">
        <v>54.74</v>
      </c>
      <c r="CS7" s="36">
        <v>53.78</v>
      </c>
      <c r="CT7" s="36">
        <v>53.24</v>
      </c>
      <c r="CU7" s="36">
        <v>52.31</v>
      </c>
      <c r="CV7" s="36">
        <v>52.74</v>
      </c>
      <c r="CW7" s="36">
        <v>88.53</v>
      </c>
      <c r="CX7" s="36">
        <v>87.16</v>
      </c>
      <c r="CY7" s="36">
        <v>89.78</v>
      </c>
      <c r="CZ7" s="36">
        <v>90.31</v>
      </c>
      <c r="DA7" s="36">
        <v>89.63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2017-02-16T01:45:23Z</cp:lastPrinted>
  <dcterms:created xsi:type="dcterms:W3CDTF">2017-02-08T03:13:41Z</dcterms:created>
  <dcterms:modified xsi:type="dcterms:W3CDTF">2017-02-16T04:03:20Z</dcterms:modified>
</cp:coreProperties>
</file>