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６表" sheetId="1" r:id="rId1"/>
  </sheets>
  <definedNames>
    <definedName name="_xlnm.Print_Area" localSheetId="0">'第６表'!$A$1:$O$37</definedName>
  </definedNames>
  <calcPr fullCalcOnLoad="1"/>
</workbook>
</file>

<file path=xl/sharedStrings.xml><?xml version="1.0" encoding="utf-8"?>
<sst xmlns="http://schemas.openxmlformats.org/spreadsheetml/2006/main" count="53" uniqueCount="48">
  <si>
    <t>市 町 村</t>
  </si>
  <si>
    <t>出 　 　生</t>
  </si>
  <si>
    <t>死 　　 亡</t>
  </si>
  <si>
    <t>総 数</t>
  </si>
  <si>
    <t>男</t>
  </si>
  <si>
    <t>女</t>
  </si>
  <si>
    <t>総　数</t>
  </si>
  <si>
    <t>出生率</t>
  </si>
  <si>
    <t>死亡率</t>
  </si>
  <si>
    <t>県   　   計</t>
  </si>
  <si>
    <t>湯梨浜町</t>
  </si>
  <si>
    <t>日吉津村</t>
  </si>
  <si>
    <t>自　然　増　減</t>
  </si>
  <si>
    <t>自　 然
増減率</t>
  </si>
  <si>
    <t>倉吉市</t>
  </si>
  <si>
    <t>境港市</t>
  </si>
  <si>
    <t>岩美町</t>
  </si>
  <si>
    <t>若桜町</t>
  </si>
  <si>
    <t>智頭町</t>
  </si>
  <si>
    <t>八頭町</t>
  </si>
  <si>
    <t>三朝町</t>
  </si>
  <si>
    <t>琴浦町</t>
  </si>
  <si>
    <t>北栄町</t>
  </si>
  <si>
    <t>大山町</t>
  </si>
  <si>
    <t>南部町</t>
  </si>
  <si>
    <t>伯耆町</t>
  </si>
  <si>
    <t>日南町</t>
  </si>
  <si>
    <t>日野町</t>
  </si>
  <si>
    <t>江府町</t>
  </si>
  <si>
    <t xml:space="preserve">米子市 </t>
  </si>
  <si>
    <r>
      <t>鳥取市</t>
    </r>
    <r>
      <rPr>
        <sz val="14"/>
        <rFont val="ＭＳ Ｐゴシック"/>
        <family val="3"/>
      </rPr>
      <t xml:space="preserve"> </t>
    </r>
  </si>
  <si>
    <t>市　　　計</t>
  </si>
  <si>
    <t>郡　　　計</t>
  </si>
  <si>
    <t>岩美郡</t>
  </si>
  <si>
    <t>八頭郡</t>
  </si>
  <si>
    <t>東伯郡</t>
  </si>
  <si>
    <t>西伯郡</t>
  </si>
  <si>
    <t>日野郡</t>
  </si>
  <si>
    <t>東部地区</t>
  </si>
  <si>
    <t>中部地区</t>
  </si>
  <si>
    <t>西部地区</t>
  </si>
  <si>
    <t>　</t>
  </si>
  <si>
    <t>※自然増減率、出生率、死亡率については、小数第二位以下を四捨五入して算出</t>
  </si>
  <si>
    <t>実　　　　　　　　　　　　　　　　　　数　（人）</t>
  </si>
  <si>
    <t>人口1,000人あたり（‰）</t>
  </si>
  <si>
    <t xml:space="preserve">　　第６表　　市 町 村 別 自 然 動 態 </t>
  </si>
  <si>
    <t>R4/1/1人口</t>
  </si>
  <si>
    <t>（Ｒ３．１．１～Ｒ３．１２．３１）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</si>
</sst>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#,##0.0"/>
    <numFmt numFmtId="179" formatCode="#,##0_ ;[Red]\-#,##0\ "/>
    <numFmt numFmtId="180" formatCode="#,##0\ \ _ "/>
    <numFmt numFmtId="181" formatCode="#,##0_ "/>
    <numFmt numFmtId="182" formatCode="#,##0.0_ "/>
    <numFmt numFmtId="183" formatCode="#,##0.00_ "/>
    <numFmt numFmtId="184" formatCode="@\ "/>
    <numFmt numFmtId="185" formatCode="0_ ;[Red]\-0\ "/>
    <numFmt numFmtId="186" formatCode="0.0_ ;[Red]\-0.0\ "/>
    <numFmt numFmtId="187" formatCode="0.000_ ;[Red]\-0.000\ "/>
    <numFmt numFmtId="188" formatCode="#,##0_);[Red]\(#,##0\)"/>
    <numFmt numFmtId="189" formatCode="0.0_ 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</borders>
  <cellStyleXfs count="57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5">
    <xf numFmtId="176" fontId="0" fillId="0" borderId="0" xfId="0" applyNumberFormat="1" applyFont="1" applyAlignment="1" applyProtection="1">
      <alignment/>
      <protection locked="0"/>
    </xf>
    <xf numFmtId="176" fontId="4" fillId="0" borderId="0" xfId="0" applyFont="1" applyAlignment="1">
      <alignment vertical="center"/>
    </xf>
    <xf numFmtId="176" fontId="5" fillId="33" borderId="0" xfId="0" applyFont="1" applyFill="1" applyAlignment="1">
      <alignment vertical="center"/>
    </xf>
    <xf numFmtId="176" fontId="5" fillId="0" borderId="0" xfId="0" applyFont="1" applyAlignment="1">
      <alignment vertical="center"/>
    </xf>
    <xf numFmtId="176" fontId="5" fillId="34" borderId="0" xfId="0" applyFont="1" applyFill="1" applyAlignment="1">
      <alignment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distributed" vertical="center"/>
    </xf>
    <xf numFmtId="176" fontId="5" fillId="0" borderId="0" xfId="0" applyFont="1" applyFill="1" applyAlignment="1">
      <alignment vertical="center"/>
    </xf>
    <xf numFmtId="176" fontId="5" fillId="0" borderId="11" xfId="0" applyFont="1" applyFill="1" applyBorder="1" applyAlignment="1">
      <alignment vertical="center"/>
    </xf>
    <xf numFmtId="176" fontId="5" fillId="0" borderId="12" xfId="0" applyFont="1" applyFill="1" applyBorder="1" applyAlignment="1">
      <alignment vertical="center"/>
    </xf>
    <xf numFmtId="176" fontId="5" fillId="0" borderId="13" xfId="0" applyFont="1" applyFill="1" applyBorder="1" applyAlignment="1">
      <alignment vertical="center"/>
    </xf>
    <xf numFmtId="176" fontId="5" fillId="33" borderId="0" xfId="0" applyFont="1" applyFill="1" applyAlignment="1">
      <alignment horizontal="right" vertical="center" shrinkToFit="1"/>
    </xf>
    <xf numFmtId="176" fontId="4" fillId="0" borderId="14" xfId="0" applyFont="1" applyBorder="1" applyAlignment="1">
      <alignment/>
    </xf>
    <xf numFmtId="176" fontId="4" fillId="0" borderId="14" xfId="0" applyFont="1" applyBorder="1" applyAlignment="1">
      <alignment horizontal="right"/>
    </xf>
    <xf numFmtId="176" fontId="5" fillId="35" borderId="12" xfId="0" applyFont="1" applyFill="1" applyBorder="1" applyAlignment="1">
      <alignment vertical="center"/>
    </xf>
    <xf numFmtId="176" fontId="4" fillId="35" borderId="0" xfId="0" applyFont="1" applyFill="1" applyBorder="1" applyAlignment="1">
      <alignment horizontal="center" vertical="center"/>
    </xf>
    <xf numFmtId="176" fontId="4" fillId="0" borderId="15" xfId="0" applyFont="1" applyBorder="1" applyAlignment="1">
      <alignment horizontal="center" vertical="center"/>
    </xf>
    <xf numFmtId="176" fontId="4" fillId="0" borderId="16" xfId="0" applyFont="1" applyBorder="1" applyAlignment="1">
      <alignment horizontal="center" vertical="center"/>
    </xf>
    <xf numFmtId="176" fontId="4" fillId="0" borderId="17" xfId="0" applyFont="1" applyBorder="1" applyAlignment="1">
      <alignment horizontal="center" vertical="center"/>
    </xf>
    <xf numFmtId="176" fontId="4" fillId="0" borderId="18" xfId="0" applyFont="1" applyBorder="1" applyAlignment="1">
      <alignment horizontal="center" vertical="center"/>
    </xf>
    <xf numFmtId="176" fontId="4" fillId="0" borderId="0" xfId="0" applyFont="1" applyFill="1" applyBorder="1" applyAlignment="1">
      <alignment horizontal="center" vertical="center"/>
    </xf>
    <xf numFmtId="176" fontId="5" fillId="0" borderId="19" xfId="0" applyFont="1" applyFill="1" applyBorder="1" applyAlignment="1">
      <alignment vertical="center"/>
    </xf>
    <xf numFmtId="176" fontId="4" fillId="0" borderId="20" xfId="0" applyFont="1" applyBorder="1" applyAlignment="1">
      <alignment horizontal="distributed" vertical="center"/>
    </xf>
    <xf numFmtId="176" fontId="5" fillId="0" borderId="21" xfId="0" applyFont="1" applyFill="1" applyBorder="1" applyAlignment="1">
      <alignment vertical="center"/>
    </xf>
    <xf numFmtId="176" fontId="4" fillId="0" borderId="22" xfId="0" applyFont="1" applyBorder="1" applyAlignment="1">
      <alignment horizontal="distributed" vertical="center"/>
    </xf>
    <xf numFmtId="184" fontId="4" fillId="0" borderId="20" xfId="0" applyNumberFormat="1" applyFont="1" applyBorder="1" applyAlignment="1">
      <alignment horizontal="distributed" vertical="center"/>
    </xf>
    <xf numFmtId="184" fontId="4" fillId="0" borderId="22" xfId="0" applyNumberFormat="1" applyFont="1" applyBorder="1" applyAlignment="1">
      <alignment horizontal="distributed" vertical="center"/>
    </xf>
    <xf numFmtId="176" fontId="4" fillId="35" borderId="23" xfId="0" applyFont="1" applyFill="1" applyBorder="1" applyAlignment="1">
      <alignment horizontal="center" vertical="center"/>
    </xf>
    <xf numFmtId="176" fontId="4" fillId="0" borderId="20" xfId="0" applyFont="1" applyFill="1" applyBorder="1" applyAlignment="1">
      <alignment horizontal="center" vertical="center"/>
    </xf>
    <xf numFmtId="38" fontId="9" fillId="35" borderId="24" xfId="47" applyFont="1" applyFill="1" applyBorder="1" applyAlignment="1">
      <alignment vertical="center"/>
    </xf>
    <xf numFmtId="38" fontId="9" fillId="35" borderId="25" xfId="47" applyFont="1" applyFill="1" applyBorder="1" applyAlignment="1">
      <alignment vertical="center"/>
    </xf>
    <xf numFmtId="38" fontId="9" fillId="35" borderId="0" xfId="47" applyFont="1" applyFill="1" applyBorder="1" applyAlignment="1">
      <alignment vertical="center"/>
    </xf>
    <xf numFmtId="38" fontId="9" fillId="35" borderId="26" xfId="47" applyFont="1" applyFill="1" applyBorder="1" applyAlignment="1">
      <alignment vertical="center"/>
    </xf>
    <xf numFmtId="38" fontId="9" fillId="0" borderId="24" xfId="47" applyFont="1" applyFill="1" applyBorder="1" applyAlignment="1">
      <alignment vertical="center"/>
    </xf>
    <xf numFmtId="38" fontId="9" fillId="0" borderId="25" xfId="47" applyFont="1" applyFill="1" applyBorder="1" applyAlignment="1">
      <alignment vertical="center"/>
    </xf>
    <xf numFmtId="38" fontId="9" fillId="0" borderId="0" xfId="47" applyFont="1" applyFill="1" applyBorder="1" applyAlignment="1">
      <alignment vertical="center"/>
    </xf>
    <xf numFmtId="38" fontId="9" fillId="0" borderId="26" xfId="47" applyFont="1" applyFill="1" applyBorder="1" applyAlignment="1">
      <alignment vertical="center"/>
    </xf>
    <xf numFmtId="38" fontId="9" fillId="0" borderId="27" xfId="47" applyFont="1" applyFill="1" applyBorder="1" applyAlignment="1">
      <alignment vertical="center"/>
    </xf>
    <xf numFmtId="38" fontId="9" fillId="0" borderId="28" xfId="47" applyFont="1" applyFill="1" applyBorder="1" applyAlignment="1">
      <alignment vertical="center"/>
    </xf>
    <xf numFmtId="38" fontId="9" fillId="0" borderId="29" xfId="47" applyFont="1" applyFill="1" applyBorder="1" applyAlignment="1">
      <alignment vertical="center"/>
    </xf>
    <xf numFmtId="38" fontId="9" fillId="0" borderId="20" xfId="47" applyFont="1" applyFill="1" applyBorder="1" applyAlignment="1">
      <alignment vertical="center"/>
    </xf>
    <xf numFmtId="38" fontId="9" fillId="0" borderId="30" xfId="47" applyFont="1" applyFill="1" applyBorder="1" applyAlignment="1">
      <alignment vertical="center"/>
    </xf>
    <xf numFmtId="38" fontId="9" fillId="0" borderId="31" xfId="47" applyFont="1" applyFill="1" applyBorder="1" applyAlignment="1">
      <alignment vertical="center"/>
    </xf>
    <xf numFmtId="38" fontId="9" fillId="0" borderId="28" xfId="47" applyFont="1" applyBorder="1" applyAlignment="1">
      <alignment vertical="center"/>
    </xf>
    <xf numFmtId="38" fontId="9" fillId="0" borderId="32" xfId="47" applyFont="1" applyFill="1" applyBorder="1" applyAlignment="1">
      <alignment vertical="center"/>
    </xf>
    <xf numFmtId="38" fontId="9" fillId="0" borderId="24" xfId="47" applyFont="1" applyBorder="1" applyAlignment="1">
      <alignment vertical="center"/>
    </xf>
    <xf numFmtId="38" fontId="9" fillId="0" borderId="33" xfId="47" applyFont="1" applyBorder="1" applyAlignment="1">
      <alignment vertical="center"/>
    </xf>
    <xf numFmtId="38" fontId="9" fillId="0" borderId="34" xfId="47" applyFont="1" applyFill="1" applyBorder="1" applyAlignment="1">
      <alignment vertical="center"/>
    </xf>
    <xf numFmtId="38" fontId="9" fillId="0" borderId="35" xfId="47" applyFont="1" applyFill="1" applyBorder="1" applyAlignment="1">
      <alignment vertical="center"/>
    </xf>
    <xf numFmtId="38" fontId="9" fillId="0" borderId="22" xfId="47" applyFont="1" applyFill="1" applyBorder="1" applyAlignment="1">
      <alignment vertical="center"/>
    </xf>
    <xf numFmtId="188" fontId="4" fillId="34" borderId="0" xfId="0" applyNumberFormat="1" applyFont="1" applyFill="1" applyAlignment="1">
      <alignment vertical="center"/>
    </xf>
    <xf numFmtId="188" fontId="4" fillId="36" borderId="0" xfId="0" applyNumberFormat="1" applyFont="1" applyFill="1" applyAlignment="1">
      <alignment vertical="center"/>
    </xf>
    <xf numFmtId="188" fontId="4" fillId="36" borderId="0" xfId="0" applyNumberFormat="1" applyFont="1" applyFill="1" applyBorder="1" applyAlignment="1">
      <alignment vertical="center"/>
    </xf>
    <xf numFmtId="176" fontId="5" fillId="33" borderId="0" xfId="0" applyFont="1" applyFill="1" applyAlignment="1">
      <alignment horizontal="left" vertical="center"/>
    </xf>
    <xf numFmtId="176" fontId="7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4" fillId="0" borderId="36" xfId="0" applyFont="1" applyBorder="1" applyAlignment="1">
      <alignment horizontal="center" vertical="center"/>
    </xf>
    <xf numFmtId="176" fontId="4" fillId="0" borderId="37" xfId="0" applyFont="1" applyBorder="1" applyAlignment="1">
      <alignment horizontal="center" vertical="center"/>
    </xf>
    <xf numFmtId="176" fontId="4" fillId="0" borderId="38" xfId="0" applyFont="1" applyBorder="1" applyAlignment="1">
      <alignment horizontal="center"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76" fontId="4" fillId="0" borderId="39" xfId="0" applyFont="1" applyBorder="1" applyAlignment="1">
      <alignment horizontal="distributed" vertical="center"/>
    </xf>
    <xf numFmtId="176" fontId="4" fillId="0" borderId="40" xfId="0" applyFont="1" applyBorder="1" applyAlignment="1">
      <alignment horizontal="center" vertical="center" wrapText="1"/>
    </xf>
    <xf numFmtId="176" fontId="4" fillId="0" borderId="41" xfId="0" applyFont="1" applyBorder="1" applyAlignment="1">
      <alignment horizontal="center" vertical="center" wrapText="1"/>
    </xf>
    <xf numFmtId="176" fontId="4" fillId="0" borderId="14" xfId="0" applyFont="1" applyBorder="1" applyAlignment="1">
      <alignment horizontal="center"/>
    </xf>
    <xf numFmtId="176" fontId="4" fillId="0" borderId="42" xfId="0" applyFont="1" applyBorder="1" applyAlignment="1">
      <alignment horizontal="center" vertical="center"/>
    </xf>
    <xf numFmtId="176" fontId="4" fillId="0" borderId="43" xfId="0" applyFont="1" applyBorder="1" applyAlignment="1">
      <alignment horizontal="center" vertical="center"/>
    </xf>
    <xf numFmtId="176" fontId="4" fillId="0" borderId="44" xfId="0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10" fillId="0" borderId="10" xfId="0" applyFont="1" applyBorder="1" applyAlignment="1">
      <alignment vertical="center"/>
    </xf>
    <xf numFmtId="176" fontId="10" fillId="0" borderId="10" xfId="0" applyNumberFormat="1" applyFont="1" applyBorder="1" applyAlignment="1" applyProtection="1">
      <alignment vertical="center"/>
      <protection locked="0"/>
    </xf>
    <xf numFmtId="176" fontId="4" fillId="0" borderId="40" xfId="0" applyNumberFormat="1" applyFont="1" applyBorder="1" applyAlignment="1">
      <alignment horizontal="center" vertical="center"/>
    </xf>
    <xf numFmtId="176" fontId="4" fillId="0" borderId="46" xfId="0" applyFont="1" applyBorder="1" applyAlignment="1">
      <alignment horizontal="center" vertical="center"/>
    </xf>
    <xf numFmtId="176" fontId="4" fillId="0" borderId="47" xfId="0" applyFont="1" applyBorder="1" applyAlignment="1">
      <alignment horizontal="center" vertical="center"/>
    </xf>
    <xf numFmtId="3" fontId="9" fillId="35" borderId="24" xfId="47" applyNumberFormat="1" applyFont="1" applyFill="1" applyBorder="1" applyAlignment="1">
      <alignment vertical="center"/>
    </xf>
    <xf numFmtId="3" fontId="9" fillId="35" borderId="25" xfId="47" applyNumberFormat="1" applyFont="1" applyFill="1" applyBorder="1" applyAlignment="1">
      <alignment vertical="center"/>
    </xf>
    <xf numFmtId="3" fontId="9" fillId="35" borderId="0" xfId="47" applyNumberFormat="1" applyFont="1" applyFill="1" applyBorder="1" applyAlignment="1">
      <alignment vertical="center"/>
    </xf>
    <xf numFmtId="3" fontId="9" fillId="0" borderId="24" xfId="47" applyNumberFormat="1" applyFont="1" applyFill="1" applyBorder="1" applyAlignment="1">
      <alignment vertical="center"/>
    </xf>
    <xf numFmtId="3" fontId="9" fillId="0" borderId="25" xfId="47" applyNumberFormat="1" applyFont="1" applyFill="1" applyBorder="1" applyAlignment="1">
      <alignment vertical="center"/>
    </xf>
    <xf numFmtId="3" fontId="9" fillId="0" borderId="0" xfId="47" applyNumberFormat="1" applyFont="1" applyFill="1" applyBorder="1" applyAlignment="1">
      <alignment vertical="center"/>
    </xf>
    <xf numFmtId="3" fontId="9" fillId="0" borderId="28" xfId="47" applyNumberFormat="1" applyFont="1" applyFill="1" applyBorder="1" applyAlignment="1">
      <alignment vertical="center"/>
    </xf>
    <xf numFmtId="3" fontId="9" fillId="0" borderId="29" xfId="47" applyNumberFormat="1" applyFont="1" applyFill="1" applyBorder="1" applyAlignment="1">
      <alignment vertical="center"/>
    </xf>
    <xf numFmtId="3" fontId="9" fillId="0" borderId="20" xfId="47" applyNumberFormat="1" applyFont="1" applyFill="1" applyBorder="1" applyAlignment="1">
      <alignment vertical="center"/>
    </xf>
    <xf numFmtId="3" fontId="9" fillId="0" borderId="28" xfId="47" applyNumberFormat="1" applyFont="1" applyBorder="1" applyAlignment="1">
      <alignment vertical="center"/>
    </xf>
    <xf numFmtId="3" fontId="9" fillId="0" borderId="29" xfId="47" applyNumberFormat="1" applyFont="1" applyBorder="1" applyAlignment="1">
      <alignment vertical="center"/>
    </xf>
    <xf numFmtId="3" fontId="9" fillId="0" borderId="20" xfId="47" applyNumberFormat="1" applyFont="1" applyBorder="1" applyAlignment="1">
      <alignment vertical="center"/>
    </xf>
    <xf numFmtId="3" fontId="9" fillId="0" borderId="24" xfId="47" applyNumberFormat="1" applyFont="1" applyBorder="1" applyAlignment="1">
      <alignment vertical="center"/>
    </xf>
    <xf numFmtId="3" fontId="9" fillId="0" borderId="25" xfId="47" applyNumberFormat="1" applyFont="1" applyBorder="1" applyAlignment="1">
      <alignment vertical="center"/>
    </xf>
    <xf numFmtId="3" fontId="9" fillId="0" borderId="0" xfId="47" applyNumberFormat="1" applyFont="1" applyBorder="1" applyAlignment="1">
      <alignment vertical="center"/>
    </xf>
    <xf numFmtId="3" fontId="9" fillId="0" borderId="33" xfId="47" applyNumberFormat="1" applyFont="1" applyBorder="1" applyAlignment="1">
      <alignment vertical="center"/>
    </xf>
    <xf numFmtId="3" fontId="9" fillId="0" borderId="34" xfId="47" applyNumberFormat="1" applyFont="1" applyBorder="1" applyAlignment="1">
      <alignment vertical="center"/>
    </xf>
    <xf numFmtId="3" fontId="9" fillId="0" borderId="22" xfId="47" applyNumberFormat="1" applyFont="1" applyBorder="1" applyAlignment="1">
      <alignment vertical="center"/>
    </xf>
    <xf numFmtId="3" fontId="9" fillId="0" borderId="32" xfId="47" applyNumberFormat="1" applyFont="1" applyBorder="1" applyAlignment="1">
      <alignment vertical="center"/>
    </xf>
    <xf numFmtId="189" fontId="9" fillId="35" borderId="0" xfId="0" applyNumberFormat="1" applyFont="1" applyFill="1" applyBorder="1" applyAlignment="1">
      <alignment vertical="center"/>
    </xf>
    <xf numFmtId="189" fontId="9" fillId="35" borderId="25" xfId="0" applyNumberFormat="1" applyFont="1" applyFill="1" applyBorder="1" applyAlignment="1">
      <alignment vertical="center"/>
    </xf>
    <xf numFmtId="189" fontId="9" fillId="35" borderId="48" xfId="0" applyNumberFormat="1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vertical="center"/>
    </xf>
    <xf numFmtId="189" fontId="9" fillId="0" borderId="25" xfId="0" applyNumberFormat="1" applyFont="1" applyFill="1" applyBorder="1" applyAlignment="1">
      <alignment vertical="center"/>
    </xf>
    <xf numFmtId="189" fontId="9" fillId="0" borderId="48" xfId="0" applyNumberFormat="1" applyFont="1" applyFill="1" applyBorder="1" applyAlignment="1">
      <alignment vertical="center"/>
    </xf>
    <xf numFmtId="189" fontId="9" fillId="0" borderId="20" xfId="0" applyNumberFormat="1" applyFont="1" applyFill="1" applyBorder="1" applyAlignment="1">
      <alignment vertical="center"/>
    </xf>
    <xf numFmtId="189" fontId="9" fillId="0" borderId="29" xfId="0" applyNumberFormat="1" applyFont="1" applyFill="1" applyBorder="1" applyAlignment="1">
      <alignment vertical="center"/>
    </xf>
    <xf numFmtId="189" fontId="9" fillId="0" borderId="49" xfId="0" applyNumberFormat="1" applyFont="1" applyFill="1" applyBorder="1" applyAlignment="1">
      <alignment vertical="center"/>
    </xf>
    <xf numFmtId="189" fontId="9" fillId="0" borderId="50" xfId="0" applyNumberFormat="1" applyFont="1" applyFill="1" applyBorder="1" applyAlignment="1">
      <alignment vertical="center"/>
    </xf>
    <xf numFmtId="189" fontId="9" fillId="0" borderId="20" xfId="0" applyNumberFormat="1" applyFont="1" applyBorder="1" applyAlignment="1">
      <alignment vertical="center"/>
    </xf>
    <xf numFmtId="189" fontId="9" fillId="0" borderId="29" xfId="0" applyNumberFormat="1" applyFont="1" applyBorder="1" applyAlignment="1">
      <alignment vertical="center"/>
    </xf>
    <xf numFmtId="189" fontId="9" fillId="0" borderId="49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189" fontId="9" fillId="0" borderId="25" xfId="0" applyNumberFormat="1" applyFont="1" applyBorder="1" applyAlignment="1">
      <alignment vertical="center"/>
    </xf>
    <xf numFmtId="189" fontId="9" fillId="0" borderId="48" xfId="0" applyNumberFormat="1" applyFont="1" applyBorder="1" applyAlignment="1">
      <alignment vertical="center"/>
    </xf>
    <xf numFmtId="189" fontId="9" fillId="0" borderId="22" xfId="0" applyNumberFormat="1" applyFont="1" applyBorder="1" applyAlignment="1">
      <alignment vertical="center"/>
    </xf>
    <xf numFmtId="189" fontId="9" fillId="0" borderId="34" xfId="0" applyNumberFormat="1" applyFont="1" applyBorder="1" applyAlignment="1">
      <alignment vertical="center"/>
    </xf>
    <xf numFmtId="189" fontId="9" fillId="0" borderId="51" xfId="0" applyNumberFormat="1" applyFont="1" applyBorder="1" applyAlignment="1">
      <alignment vertical="center"/>
    </xf>
    <xf numFmtId="189" fontId="9" fillId="0" borderId="28" xfId="0" applyNumberFormat="1" applyFont="1" applyBorder="1" applyAlignment="1">
      <alignment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showOutlineSymbols="0" view="pageBreakPreview" zoomScale="70" zoomScaleNormal="87" zoomScaleSheetLayoutView="70" zoomScalePageLayoutView="0" workbookViewId="0" topLeftCell="A1">
      <selection activeCell="A1" sqref="A1:I1"/>
    </sheetView>
  </sheetViews>
  <sheetFormatPr defaultColWidth="10.75" defaultRowHeight="18"/>
  <cols>
    <col min="1" max="1" width="1.75" style="2" customWidth="1"/>
    <col min="2" max="2" width="8.75" style="3" customWidth="1"/>
    <col min="3" max="3" width="1.75" style="3" customWidth="1"/>
    <col min="4" max="12" width="8.5" style="3" customWidth="1"/>
    <col min="13" max="13" width="7.75" style="3" customWidth="1"/>
    <col min="14" max="14" width="8.25" style="3" customWidth="1"/>
    <col min="15" max="15" width="9.25" style="3" customWidth="1"/>
    <col min="16" max="16" width="14.5" style="2" customWidth="1"/>
    <col min="17" max="16384" width="10.75" style="2" customWidth="1"/>
  </cols>
  <sheetData>
    <row r="1" spans="1:15" ht="28.5" customHeight="1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1"/>
      <c r="K1" s="1"/>
      <c r="L1" s="1"/>
      <c r="M1" s="1"/>
      <c r="N1" s="1"/>
      <c r="O1" s="1"/>
    </row>
    <row r="2" spans="1:15" ht="28.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8.5" customHeight="1" thickBot="1">
      <c r="A3" s="65" t="s">
        <v>47</v>
      </c>
      <c r="B3" s="65"/>
      <c r="C3" s="65"/>
      <c r="D3" s="65"/>
      <c r="E3" s="65"/>
      <c r="F3" s="1"/>
      <c r="G3" s="1"/>
      <c r="H3" s="1"/>
      <c r="I3" s="1"/>
      <c r="J3" s="13"/>
      <c r="K3" s="13"/>
      <c r="L3" s="13"/>
      <c r="M3" s="13"/>
      <c r="N3" s="13"/>
      <c r="O3" s="14"/>
    </row>
    <row r="4" spans="1:15" ht="28.5" customHeight="1">
      <c r="A4" s="9"/>
      <c r="B4" s="60" t="s">
        <v>0</v>
      </c>
      <c r="C4" s="5"/>
      <c r="D4" s="57" t="s">
        <v>43</v>
      </c>
      <c r="E4" s="58"/>
      <c r="F4" s="58"/>
      <c r="G4" s="58"/>
      <c r="H4" s="58"/>
      <c r="I4" s="58"/>
      <c r="J4" s="58"/>
      <c r="K4" s="58"/>
      <c r="L4" s="59"/>
      <c r="M4" s="57" t="s">
        <v>44</v>
      </c>
      <c r="N4" s="58"/>
      <c r="O4" s="66"/>
    </row>
    <row r="5" spans="1:15" ht="28.5" customHeight="1">
      <c r="A5" s="10"/>
      <c r="B5" s="61"/>
      <c r="C5" s="6"/>
      <c r="D5" s="73" t="s">
        <v>12</v>
      </c>
      <c r="E5" s="69"/>
      <c r="F5" s="69"/>
      <c r="G5" s="73" t="s">
        <v>1</v>
      </c>
      <c r="H5" s="69"/>
      <c r="I5" s="70"/>
      <c r="J5" s="69" t="s">
        <v>2</v>
      </c>
      <c r="K5" s="69"/>
      <c r="L5" s="70"/>
      <c r="M5" s="63" t="s">
        <v>13</v>
      </c>
      <c r="N5" s="67" t="s">
        <v>7</v>
      </c>
      <c r="O5" s="74" t="s">
        <v>8</v>
      </c>
    </row>
    <row r="6" spans="1:16" ht="28.5" customHeight="1">
      <c r="A6" s="11"/>
      <c r="B6" s="62"/>
      <c r="C6" s="6"/>
      <c r="D6" s="17" t="s">
        <v>3</v>
      </c>
      <c r="E6" s="19" t="s">
        <v>4</v>
      </c>
      <c r="F6" s="18" t="s">
        <v>5</v>
      </c>
      <c r="G6" s="17" t="s">
        <v>6</v>
      </c>
      <c r="H6" s="19" t="s">
        <v>4</v>
      </c>
      <c r="I6" s="20" t="s">
        <v>5</v>
      </c>
      <c r="J6" s="18" t="s">
        <v>6</v>
      </c>
      <c r="K6" s="19" t="s">
        <v>4</v>
      </c>
      <c r="L6" s="20" t="s">
        <v>5</v>
      </c>
      <c r="M6" s="64"/>
      <c r="N6" s="68"/>
      <c r="O6" s="75"/>
      <c r="P6" s="12" t="s">
        <v>46</v>
      </c>
    </row>
    <row r="7" spans="1:16" s="4" customFormat="1" ht="27.75" customHeight="1">
      <c r="A7" s="15"/>
      <c r="B7" s="16" t="s">
        <v>9</v>
      </c>
      <c r="C7" s="28"/>
      <c r="D7" s="76">
        <f>G7-J7</f>
        <v>-3901</v>
      </c>
      <c r="E7" s="77">
        <f>H7-K7</f>
        <v>-1737</v>
      </c>
      <c r="F7" s="78">
        <f>I7-L7</f>
        <v>-2164</v>
      </c>
      <c r="G7" s="30">
        <f aca="true" t="shared" si="0" ref="G7:G13">H7+I7</f>
        <v>3710</v>
      </c>
      <c r="H7" s="31">
        <f>H8+H9</f>
        <v>1917</v>
      </c>
      <c r="I7" s="33">
        <f>I8+I9</f>
        <v>1793</v>
      </c>
      <c r="J7" s="32">
        <f aca="true" t="shared" si="1" ref="J7:J36">K7+L7</f>
        <v>7611</v>
      </c>
      <c r="K7" s="31">
        <f>K8+K9</f>
        <v>3654</v>
      </c>
      <c r="L7" s="33">
        <f>L8+L9</f>
        <v>3957</v>
      </c>
      <c r="M7" s="95">
        <f aca="true" t="shared" si="2" ref="M7:M12">(D7/P7)*1000</f>
        <v>-7.124502554118642</v>
      </c>
      <c r="N7" s="96">
        <f aca="true" t="shared" si="3" ref="N7:N12">(G7/P7)*1000</f>
        <v>6.7756740517252405</v>
      </c>
      <c r="O7" s="97">
        <f aca="true" t="shared" si="4" ref="O7:O12">(J7/P7)*1000</f>
        <v>13.900176605843882</v>
      </c>
      <c r="P7" s="51">
        <f>P8+P9</f>
        <v>547547</v>
      </c>
    </row>
    <row r="8" spans="1:16" s="4" customFormat="1" ht="27.75" customHeight="1">
      <c r="A8" s="10"/>
      <c r="B8" s="21" t="s">
        <v>31</v>
      </c>
      <c r="C8" s="21"/>
      <c r="D8" s="79">
        <f aca="true" t="shared" si="5" ref="D8:F9">G8-J8</f>
        <v>-2265</v>
      </c>
      <c r="E8" s="80">
        <f t="shared" si="5"/>
        <v>-1005</v>
      </c>
      <c r="F8" s="81">
        <f t="shared" si="5"/>
        <v>-1260</v>
      </c>
      <c r="G8" s="34">
        <f t="shared" si="0"/>
        <v>2964</v>
      </c>
      <c r="H8" s="35">
        <f>SUM(H13:H16)</f>
        <v>1537</v>
      </c>
      <c r="I8" s="37">
        <f>SUM(I13:I16)</f>
        <v>1427</v>
      </c>
      <c r="J8" s="36">
        <f>K8+L8</f>
        <v>5229</v>
      </c>
      <c r="K8" s="35">
        <f>SUM(K13:K16)</f>
        <v>2542</v>
      </c>
      <c r="L8" s="37">
        <f>SUM(L13:L16)</f>
        <v>2687</v>
      </c>
      <c r="M8" s="98">
        <f t="shared" si="2"/>
        <v>-5.501498642234993</v>
      </c>
      <c r="N8" s="99">
        <f t="shared" si="3"/>
        <v>7.199312130500892</v>
      </c>
      <c r="O8" s="100">
        <f t="shared" si="4"/>
        <v>12.700810772735883</v>
      </c>
      <c r="P8" s="51">
        <f>SUM(P13:P16)</f>
        <v>411706</v>
      </c>
    </row>
    <row r="9" spans="1:16" s="4" customFormat="1" ht="27.75" customHeight="1">
      <c r="A9" s="10"/>
      <c r="B9" s="21" t="s">
        <v>32</v>
      </c>
      <c r="C9" s="21"/>
      <c r="D9" s="79">
        <f t="shared" si="5"/>
        <v>-1636</v>
      </c>
      <c r="E9" s="80">
        <f t="shared" si="5"/>
        <v>-732</v>
      </c>
      <c r="F9" s="81">
        <f t="shared" si="5"/>
        <v>-904</v>
      </c>
      <c r="G9" s="34">
        <f t="shared" si="0"/>
        <v>746</v>
      </c>
      <c r="H9" s="35">
        <f>H17+H19+H23+H28+H33</f>
        <v>380</v>
      </c>
      <c r="I9" s="38">
        <f>I17+I19+I23+I28+I33</f>
        <v>366</v>
      </c>
      <c r="J9" s="36">
        <f>K9+L9</f>
        <v>2382</v>
      </c>
      <c r="K9" s="35">
        <f>K17+K19+K23+K28+K33</f>
        <v>1112</v>
      </c>
      <c r="L9" s="38">
        <f>L17+L19+L23+L28+L33</f>
        <v>1270</v>
      </c>
      <c r="M9" s="98">
        <f t="shared" si="2"/>
        <v>-12.043492023763076</v>
      </c>
      <c r="N9" s="99">
        <f t="shared" si="3"/>
        <v>5.491714578072894</v>
      </c>
      <c r="O9" s="100">
        <f t="shared" si="4"/>
        <v>17.53520660183597</v>
      </c>
      <c r="P9" s="51">
        <f>P17+P19+P23+P28+P33</f>
        <v>135841</v>
      </c>
    </row>
    <row r="10" spans="1:16" s="4" customFormat="1" ht="27.75" customHeight="1">
      <c r="A10" s="22"/>
      <c r="B10" s="29" t="s">
        <v>38</v>
      </c>
      <c r="C10" s="29"/>
      <c r="D10" s="82">
        <f aca="true" t="shared" si="6" ref="D10:F13">G10-J10</f>
        <v>-1396</v>
      </c>
      <c r="E10" s="83">
        <f t="shared" si="6"/>
        <v>-652</v>
      </c>
      <c r="F10" s="84">
        <f t="shared" si="6"/>
        <v>-744</v>
      </c>
      <c r="G10" s="39">
        <f>H10+I10</f>
        <v>1486</v>
      </c>
      <c r="H10" s="40">
        <f>H13+H17+H19</f>
        <v>736</v>
      </c>
      <c r="I10" s="42">
        <f>I13+I17+I19</f>
        <v>750</v>
      </c>
      <c r="J10" s="41">
        <f>K10+L10</f>
        <v>2882</v>
      </c>
      <c r="K10" s="40">
        <f>K13+K17+K19</f>
        <v>1388</v>
      </c>
      <c r="L10" s="42">
        <f>L13+L17+L19</f>
        <v>1494</v>
      </c>
      <c r="M10" s="101">
        <f t="shared" si="2"/>
        <v>-6.283646315334617</v>
      </c>
      <c r="N10" s="102">
        <f t="shared" si="3"/>
        <v>6.688752453142723</v>
      </c>
      <c r="O10" s="103">
        <f t="shared" si="4"/>
        <v>12.97239876847734</v>
      </c>
      <c r="P10" s="51">
        <f>P13+P17+P19</f>
        <v>222164</v>
      </c>
    </row>
    <row r="11" spans="1:16" s="4" customFormat="1" ht="27.75" customHeight="1">
      <c r="A11" s="10"/>
      <c r="B11" s="21" t="s">
        <v>39</v>
      </c>
      <c r="C11" s="21"/>
      <c r="D11" s="79">
        <f t="shared" si="6"/>
        <v>-930</v>
      </c>
      <c r="E11" s="80">
        <f t="shared" si="6"/>
        <v>-401</v>
      </c>
      <c r="F11" s="81">
        <f t="shared" si="6"/>
        <v>-529</v>
      </c>
      <c r="G11" s="34">
        <f t="shared" si="0"/>
        <v>643</v>
      </c>
      <c r="H11" s="35">
        <f>H15+H23</f>
        <v>353</v>
      </c>
      <c r="I11" s="38">
        <f>I15+I23</f>
        <v>290</v>
      </c>
      <c r="J11" s="36">
        <f>K11+L11</f>
        <v>1573</v>
      </c>
      <c r="K11" s="35">
        <f>K15+K23</f>
        <v>754</v>
      </c>
      <c r="L11" s="38">
        <f>L15+L23</f>
        <v>819</v>
      </c>
      <c r="M11" s="104">
        <f t="shared" si="2"/>
        <v>-9.522834323161991</v>
      </c>
      <c r="N11" s="99">
        <f t="shared" si="3"/>
        <v>6.584067171820602</v>
      </c>
      <c r="O11" s="100">
        <f t="shared" si="4"/>
        <v>16.106901494982594</v>
      </c>
      <c r="P11" s="51">
        <f>P15+P23</f>
        <v>97660</v>
      </c>
    </row>
    <row r="12" spans="1:16" s="4" customFormat="1" ht="27.75" customHeight="1">
      <c r="A12" s="10"/>
      <c r="B12" s="21" t="s">
        <v>40</v>
      </c>
      <c r="C12" s="21"/>
      <c r="D12" s="79">
        <f t="shared" si="6"/>
        <v>-1575</v>
      </c>
      <c r="E12" s="80">
        <f t="shared" si="6"/>
        <v>-684</v>
      </c>
      <c r="F12" s="81">
        <f t="shared" si="6"/>
        <v>-891</v>
      </c>
      <c r="G12" s="34">
        <f t="shared" si="0"/>
        <v>1581</v>
      </c>
      <c r="H12" s="35">
        <f>H14+H16+H28+H33</f>
        <v>828</v>
      </c>
      <c r="I12" s="43">
        <f>I14+I16+I28+I33</f>
        <v>753</v>
      </c>
      <c r="J12" s="36">
        <f>K12+L12</f>
        <v>3156</v>
      </c>
      <c r="K12" s="35">
        <f>K14+K16+K28+K33</f>
        <v>1512</v>
      </c>
      <c r="L12" s="43">
        <f>L14+L16+L28+L33</f>
        <v>1644</v>
      </c>
      <c r="M12" s="98">
        <f t="shared" si="2"/>
        <v>-6.916297431528656</v>
      </c>
      <c r="N12" s="99">
        <f t="shared" si="3"/>
        <v>6.942645231267812</v>
      </c>
      <c r="O12" s="100">
        <f t="shared" si="4"/>
        <v>13.858942662796467</v>
      </c>
      <c r="P12" s="51">
        <f>P14+P16+P28+P33</f>
        <v>227723</v>
      </c>
    </row>
    <row r="13" spans="1:16" ht="27.75" customHeight="1">
      <c r="A13" s="22"/>
      <c r="B13" s="23" t="s">
        <v>30</v>
      </c>
      <c r="C13" s="23"/>
      <c r="D13" s="85">
        <f t="shared" si="6"/>
        <v>-977</v>
      </c>
      <c r="E13" s="86">
        <f t="shared" si="6"/>
        <v>-460</v>
      </c>
      <c r="F13" s="87">
        <f t="shared" si="6"/>
        <v>-517</v>
      </c>
      <c r="G13" s="44">
        <f t="shared" si="0"/>
        <v>1296</v>
      </c>
      <c r="H13" s="40">
        <v>650</v>
      </c>
      <c r="I13" s="45">
        <v>646</v>
      </c>
      <c r="J13" s="41">
        <f t="shared" si="1"/>
        <v>2273</v>
      </c>
      <c r="K13" s="40">
        <v>1110</v>
      </c>
      <c r="L13" s="45">
        <v>1163</v>
      </c>
      <c r="M13" s="105">
        <f aca="true" t="shared" si="7" ref="M13:M36">(D13/P13)*1000</f>
        <v>-5.2247665700503765</v>
      </c>
      <c r="N13" s="106">
        <f aca="true" t="shared" si="8" ref="N13:N36">(G13/P13)*1000</f>
        <v>6.930703658940929</v>
      </c>
      <c r="O13" s="107">
        <f aca="true" t="shared" si="9" ref="O13:O36">(J13/P13)*1000</f>
        <v>12.155470228991305</v>
      </c>
      <c r="P13" s="52">
        <v>186994</v>
      </c>
    </row>
    <row r="14" spans="1:16" ht="27.75" customHeight="1">
      <c r="A14" s="10"/>
      <c r="B14" s="6" t="s">
        <v>29</v>
      </c>
      <c r="C14" s="6"/>
      <c r="D14" s="88">
        <f>G14-J14</f>
        <v>-628</v>
      </c>
      <c r="E14" s="89">
        <f aca="true" t="shared" si="10" ref="E14:E36">H14-K14</f>
        <v>-258</v>
      </c>
      <c r="F14" s="90">
        <f>I14-L14</f>
        <v>-370</v>
      </c>
      <c r="G14" s="46">
        <f aca="true" t="shared" si="11" ref="G14:G36">H14+I14</f>
        <v>1173</v>
      </c>
      <c r="H14" s="35">
        <v>618</v>
      </c>
      <c r="I14" s="37">
        <v>555</v>
      </c>
      <c r="J14" s="36">
        <f t="shared" si="1"/>
        <v>1801</v>
      </c>
      <c r="K14" s="35">
        <v>876</v>
      </c>
      <c r="L14" s="37">
        <v>925</v>
      </c>
      <c r="M14" s="108">
        <f t="shared" si="7"/>
        <v>-4.280378418168435</v>
      </c>
      <c r="N14" s="109">
        <f t="shared" si="8"/>
        <v>7.995038032661741</v>
      </c>
      <c r="O14" s="110">
        <f t="shared" si="9"/>
        <v>12.275416450830177</v>
      </c>
      <c r="P14" s="52">
        <v>146716</v>
      </c>
    </row>
    <row r="15" spans="1:16" ht="27.75" customHeight="1">
      <c r="A15" s="10"/>
      <c r="B15" s="6" t="s">
        <v>14</v>
      </c>
      <c r="C15" s="6"/>
      <c r="D15" s="88">
        <f aca="true" t="shared" si="12" ref="D15:F17">G15-J15</f>
        <v>-422</v>
      </c>
      <c r="E15" s="89">
        <f t="shared" si="10"/>
        <v>-164</v>
      </c>
      <c r="F15" s="90">
        <f t="shared" si="12"/>
        <v>-258</v>
      </c>
      <c r="G15" s="46">
        <f t="shared" si="11"/>
        <v>296</v>
      </c>
      <c r="H15" s="35">
        <v>169</v>
      </c>
      <c r="I15" s="37">
        <v>127</v>
      </c>
      <c r="J15" s="36">
        <f t="shared" si="1"/>
        <v>718</v>
      </c>
      <c r="K15" s="35">
        <v>333</v>
      </c>
      <c r="L15" s="37">
        <v>385</v>
      </c>
      <c r="M15" s="108">
        <f t="shared" si="7"/>
        <v>-9.236358860994986</v>
      </c>
      <c r="N15" s="109">
        <f t="shared" si="8"/>
        <v>6.478583466479897</v>
      </c>
      <c r="O15" s="110">
        <f t="shared" si="9"/>
        <v>15.714942327474883</v>
      </c>
      <c r="P15" s="52">
        <v>45689</v>
      </c>
    </row>
    <row r="16" spans="1:16" ht="27.75" customHeight="1">
      <c r="A16" s="24"/>
      <c r="B16" s="25" t="s">
        <v>15</v>
      </c>
      <c r="C16" s="25"/>
      <c r="D16" s="91">
        <f t="shared" si="12"/>
        <v>-238</v>
      </c>
      <c r="E16" s="92">
        <f t="shared" si="10"/>
        <v>-123</v>
      </c>
      <c r="F16" s="93">
        <f t="shared" si="12"/>
        <v>-115</v>
      </c>
      <c r="G16" s="47">
        <f t="shared" si="11"/>
        <v>199</v>
      </c>
      <c r="H16" s="48">
        <v>100</v>
      </c>
      <c r="I16" s="49">
        <v>99</v>
      </c>
      <c r="J16" s="50">
        <f t="shared" si="1"/>
        <v>437</v>
      </c>
      <c r="K16" s="48">
        <v>223</v>
      </c>
      <c r="L16" s="49">
        <v>214</v>
      </c>
      <c r="M16" s="111">
        <f t="shared" si="7"/>
        <v>-7.366824527192249</v>
      </c>
      <c r="N16" s="112">
        <f t="shared" si="8"/>
        <v>6.159655802148142</v>
      </c>
      <c r="O16" s="113">
        <f t="shared" si="9"/>
        <v>13.52648032934039</v>
      </c>
      <c r="P16" s="52">
        <v>32307</v>
      </c>
    </row>
    <row r="17" spans="1:16" ht="27.75" customHeight="1">
      <c r="A17" s="10"/>
      <c r="B17" s="6" t="s">
        <v>33</v>
      </c>
      <c r="C17" s="6"/>
      <c r="D17" s="88">
        <f t="shared" si="12"/>
        <v>-82</v>
      </c>
      <c r="E17" s="86">
        <f>H17-K17</f>
        <v>-33</v>
      </c>
      <c r="F17" s="94">
        <f>I17-L17</f>
        <v>-49</v>
      </c>
      <c r="G17" s="46">
        <f>H17+I17</f>
        <v>77</v>
      </c>
      <c r="H17" s="35">
        <f>H18</f>
        <v>37</v>
      </c>
      <c r="I17" s="37">
        <f>I18</f>
        <v>40</v>
      </c>
      <c r="J17" s="36">
        <f>K17+L17</f>
        <v>159</v>
      </c>
      <c r="K17" s="35">
        <f>K18</f>
        <v>70</v>
      </c>
      <c r="L17" s="37">
        <f>L18</f>
        <v>89</v>
      </c>
      <c r="M17" s="114">
        <f>(D17/P17)*1000</f>
        <v>-7.713291317844041</v>
      </c>
      <c r="N17" s="106">
        <f>(G17/P17)*1000</f>
        <v>7.2429686765120875</v>
      </c>
      <c r="O17" s="107">
        <f>(J17/P17)*1000</f>
        <v>14.956259994356127</v>
      </c>
      <c r="P17" s="52">
        <f>P18</f>
        <v>10631</v>
      </c>
    </row>
    <row r="18" spans="1:16" ht="27.75" customHeight="1">
      <c r="A18" s="10"/>
      <c r="B18" s="7" t="s">
        <v>16</v>
      </c>
      <c r="C18" s="7"/>
      <c r="D18" s="88">
        <f aca="true" t="shared" si="13" ref="D18:F21">G18-J18</f>
        <v>-82</v>
      </c>
      <c r="E18" s="89">
        <f t="shared" si="10"/>
        <v>-33</v>
      </c>
      <c r="F18" s="90">
        <f t="shared" si="13"/>
        <v>-49</v>
      </c>
      <c r="G18" s="46">
        <f t="shared" si="11"/>
        <v>77</v>
      </c>
      <c r="H18" s="35">
        <v>37</v>
      </c>
      <c r="I18" s="37">
        <v>40</v>
      </c>
      <c r="J18" s="36">
        <f t="shared" si="1"/>
        <v>159</v>
      </c>
      <c r="K18" s="35">
        <v>70</v>
      </c>
      <c r="L18" s="37">
        <v>89</v>
      </c>
      <c r="M18" s="108">
        <f t="shared" si="7"/>
        <v>-7.713291317844041</v>
      </c>
      <c r="N18" s="109">
        <f t="shared" si="8"/>
        <v>7.2429686765120875</v>
      </c>
      <c r="O18" s="110">
        <f t="shared" si="9"/>
        <v>14.956259994356127</v>
      </c>
      <c r="P18" s="52">
        <v>10631</v>
      </c>
    </row>
    <row r="19" spans="1:16" ht="27.75" customHeight="1">
      <c r="A19" s="22"/>
      <c r="B19" s="26" t="s">
        <v>34</v>
      </c>
      <c r="C19" s="26"/>
      <c r="D19" s="85">
        <f>G19-J19</f>
        <v>-337</v>
      </c>
      <c r="E19" s="86">
        <f>H19-K19</f>
        <v>-159</v>
      </c>
      <c r="F19" s="87">
        <f>I19-L19</f>
        <v>-178</v>
      </c>
      <c r="G19" s="44">
        <f>H19+I19</f>
        <v>113</v>
      </c>
      <c r="H19" s="40">
        <f>SUM(H20:H22)</f>
        <v>49</v>
      </c>
      <c r="I19" s="42">
        <f>SUM(I20:I22)</f>
        <v>64</v>
      </c>
      <c r="J19" s="41">
        <f>K19+L19</f>
        <v>450</v>
      </c>
      <c r="K19" s="40">
        <f>SUM(K20:K22)</f>
        <v>208</v>
      </c>
      <c r="L19" s="42">
        <f>SUM(L20:L22)</f>
        <v>242</v>
      </c>
      <c r="M19" s="105">
        <f>(D19/P19)*1000</f>
        <v>-13.733240963364441</v>
      </c>
      <c r="N19" s="106">
        <f>(G19/P19)*1000</f>
        <v>4.604914625697869</v>
      </c>
      <c r="O19" s="107">
        <f>(J19/P19)*1000</f>
        <v>18.338155589062307</v>
      </c>
      <c r="P19" s="52">
        <f>SUM(P20:P22)</f>
        <v>24539</v>
      </c>
    </row>
    <row r="20" spans="1:16" ht="27.75" customHeight="1">
      <c r="A20" s="10"/>
      <c r="B20" s="7" t="s">
        <v>17</v>
      </c>
      <c r="C20" s="7"/>
      <c r="D20" s="88">
        <f t="shared" si="13"/>
        <v>-65</v>
      </c>
      <c r="E20" s="89">
        <f t="shared" si="10"/>
        <v>-27</v>
      </c>
      <c r="F20" s="90">
        <f t="shared" si="13"/>
        <v>-38</v>
      </c>
      <c r="G20" s="46">
        <f t="shared" si="11"/>
        <v>2</v>
      </c>
      <c r="H20" s="35">
        <v>2</v>
      </c>
      <c r="I20" s="37">
        <v>0</v>
      </c>
      <c r="J20" s="36">
        <f t="shared" si="1"/>
        <v>67</v>
      </c>
      <c r="K20" s="35">
        <v>29</v>
      </c>
      <c r="L20" s="37">
        <v>38</v>
      </c>
      <c r="M20" s="108">
        <f t="shared" si="7"/>
        <v>-23.7486298867373</v>
      </c>
      <c r="N20" s="109">
        <f t="shared" si="8"/>
        <v>0.7307270734380709</v>
      </c>
      <c r="O20" s="110">
        <f t="shared" si="9"/>
        <v>24.479356960175373</v>
      </c>
      <c r="P20" s="52">
        <v>2737</v>
      </c>
    </row>
    <row r="21" spans="1:16" ht="27.75" customHeight="1">
      <c r="A21" s="10"/>
      <c r="B21" s="7" t="s">
        <v>18</v>
      </c>
      <c r="C21" s="7"/>
      <c r="D21" s="88">
        <f t="shared" si="13"/>
        <v>-93</v>
      </c>
      <c r="E21" s="89">
        <f t="shared" si="10"/>
        <v>-42</v>
      </c>
      <c r="F21" s="90">
        <f t="shared" si="13"/>
        <v>-51</v>
      </c>
      <c r="G21" s="46">
        <f t="shared" si="11"/>
        <v>28</v>
      </c>
      <c r="H21" s="35">
        <v>11</v>
      </c>
      <c r="I21" s="37">
        <v>17</v>
      </c>
      <c r="J21" s="36">
        <f t="shared" si="1"/>
        <v>121</v>
      </c>
      <c r="K21" s="35">
        <v>53</v>
      </c>
      <c r="L21" s="37">
        <v>68</v>
      </c>
      <c r="M21" s="108">
        <f t="shared" si="7"/>
        <v>-14.946962391513981</v>
      </c>
      <c r="N21" s="109">
        <f t="shared" si="8"/>
        <v>4.500160720025715</v>
      </c>
      <c r="O21" s="110">
        <f t="shared" si="9"/>
        <v>19.447123111539696</v>
      </c>
      <c r="P21" s="52">
        <v>6222</v>
      </c>
    </row>
    <row r="22" spans="1:16" ht="27.75" customHeight="1">
      <c r="A22" s="24"/>
      <c r="B22" s="27" t="s">
        <v>19</v>
      </c>
      <c r="C22" s="27"/>
      <c r="D22" s="91">
        <f aca="true" t="shared" si="14" ref="D22:F23">G22-J22</f>
        <v>-179</v>
      </c>
      <c r="E22" s="92">
        <f t="shared" si="14"/>
        <v>-90</v>
      </c>
      <c r="F22" s="93">
        <f t="shared" si="14"/>
        <v>-89</v>
      </c>
      <c r="G22" s="47">
        <f>H22+I22</f>
        <v>83</v>
      </c>
      <c r="H22" s="48">
        <v>36</v>
      </c>
      <c r="I22" s="49">
        <v>47</v>
      </c>
      <c r="J22" s="50">
        <f>K22+L22</f>
        <v>262</v>
      </c>
      <c r="K22" s="48">
        <v>126</v>
      </c>
      <c r="L22" s="49">
        <v>136</v>
      </c>
      <c r="M22" s="111">
        <f t="shared" si="7"/>
        <v>-11.489088575096277</v>
      </c>
      <c r="N22" s="112">
        <f t="shared" si="8"/>
        <v>5.327342747111682</v>
      </c>
      <c r="O22" s="113">
        <f t="shared" si="9"/>
        <v>16.816431322207958</v>
      </c>
      <c r="P22" s="53">
        <v>15580</v>
      </c>
    </row>
    <row r="23" spans="1:16" ht="27.75" customHeight="1">
      <c r="A23" s="10"/>
      <c r="B23" s="7" t="s">
        <v>35</v>
      </c>
      <c r="C23" s="7"/>
      <c r="D23" s="85">
        <f t="shared" si="14"/>
        <v>-508</v>
      </c>
      <c r="E23" s="86">
        <f t="shared" si="14"/>
        <v>-237</v>
      </c>
      <c r="F23" s="87">
        <f t="shared" si="14"/>
        <v>-271</v>
      </c>
      <c r="G23" s="44">
        <f>H23+I23</f>
        <v>347</v>
      </c>
      <c r="H23" s="40">
        <f>SUM(H24:H27)</f>
        <v>184</v>
      </c>
      <c r="I23" s="42">
        <f>SUM(I24:I27)</f>
        <v>163</v>
      </c>
      <c r="J23" s="41">
        <f>K23+L23</f>
        <v>855</v>
      </c>
      <c r="K23" s="40">
        <f>SUM(K24:K27)</f>
        <v>421</v>
      </c>
      <c r="L23" s="42">
        <f>SUM(L24:L27)</f>
        <v>434</v>
      </c>
      <c r="M23" s="105">
        <f t="shared" si="7"/>
        <v>-9.774682034211388</v>
      </c>
      <c r="N23" s="106">
        <f t="shared" si="8"/>
        <v>6.676800523368802</v>
      </c>
      <c r="O23" s="107">
        <f t="shared" si="9"/>
        <v>16.45148255758019</v>
      </c>
      <c r="P23" s="53">
        <f>SUM(P24:P27)</f>
        <v>51971</v>
      </c>
    </row>
    <row r="24" spans="1:16" ht="27.75" customHeight="1">
      <c r="A24" s="10"/>
      <c r="B24" s="7" t="s">
        <v>20</v>
      </c>
      <c r="C24" s="7"/>
      <c r="D24" s="88">
        <f aca="true" t="shared" si="15" ref="D24:F26">G24-J24</f>
        <v>-117</v>
      </c>
      <c r="E24" s="89">
        <f t="shared" si="10"/>
        <v>-46</v>
      </c>
      <c r="F24" s="90">
        <f t="shared" si="15"/>
        <v>-71</v>
      </c>
      <c r="G24" s="46">
        <f t="shared" si="11"/>
        <v>20</v>
      </c>
      <c r="H24" s="35">
        <v>10</v>
      </c>
      <c r="I24" s="37">
        <v>10</v>
      </c>
      <c r="J24" s="36">
        <f t="shared" si="1"/>
        <v>137</v>
      </c>
      <c r="K24" s="35">
        <v>56</v>
      </c>
      <c r="L24" s="37">
        <v>81</v>
      </c>
      <c r="M24" s="108">
        <f t="shared" si="7"/>
        <v>-19.89457575242306</v>
      </c>
      <c r="N24" s="109">
        <f t="shared" si="8"/>
        <v>3.4007821799013773</v>
      </c>
      <c r="O24" s="110">
        <f t="shared" si="9"/>
        <v>23.295357932324436</v>
      </c>
      <c r="P24" s="53">
        <v>5881</v>
      </c>
    </row>
    <row r="25" spans="1:16" ht="27.75" customHeight="1">
      <c r="A25" s="10"/>
      <c r="B25" s="7" t="s">
        <v>10</v>
      </c>
      <c r="C25" s="7"/>
      <c r="D25" s="88">
        <f t="shared" si="15"/>
        <v>-111</v>
      </c>
      <c r="E25" s="89">
        <f t="shared" si="10"/>
        <v>-60</v>
      </c>
      <c r="F25" s="90">
        <f t="shared" si="15"/>
        <v>-51</v>
      </c>
      <c r="G25" s="46">
        <f>H25+I25</f>
        <v>133</v>
      </c>
      <c r="H25" s="35">
        <v>77</v>
      </c>
      <c r="I25" s="37">
        <v>56</v>
      </c>
      <c r="J25" s="36">
        <f t="shared" si="1"/>
        <v>244</v>
      </c>
      <c r="K25" s="35">
        <v>137</v>
      </c>
      <c r="L25" s="37">
        <v>107</v>
      </c>
      <c r="M25" s="108">
        <f t="shared" si="7"/>
        <v>-6.95663073451993</v>
      </c>
      <c r="N25" s="109">
        <f t="shared" si="8"/>
        <v>8.335422411631988</v>
      </c>
      <c r="O25" s="110">
        <f t="shared" si="9"/>
        <v>15.292053146151918</v>
      </c>
      <c r="P25" s="53">
        <v>15956</v>
      </c>
    </row>
    <row r="26" spans="1:16" ht="27.75" customHeight="1">
      <c r="A26" s="10"/>
      <c r="B26" s="7" t="s">
        <v>21</v>
      </c>
      <c r="C26" s="7"/>
      <c r="D26" s="88">
        <f t="shared" si="15"/>
        <v>-159</v>
      </c>
      <c r="E26" s="89">
        <f t="shared" si="10"/>
        <v>-64</v>
      </c>
      <c r="F26" s="90">
        <f t="shared" si="15"/>
        <v>-95</v>
      </c>
      <c r="G26" s="46">
        <f>H26+I26</f>
        <v>97</v>
      </c>
      <c r="H26" s="35">
        <v>53</v>
      </c>
      <c r="I26" s="37">
        <v>44</v>
      </c>
      <c r="J26" s="36">
        <f t="shared" si="1"/>
        <v>256</v>
      </c>
      <c r="K26" s="35">
        <v>117</v>
      </c>
      <c r="L26" s="37">
        <v>139</v>
      </c>
      <c r="M26" s="108">
        <f t="shared" si="7"/>
        <v>-9.943714821763603</v>
      </c>
      <c r="N26" s="109">
        <f t="shared" si="8"/>
        <v>6.066291432145091</v>
      </c>
      <c r="O26" s="110">
        <f t="shared" si="9"/>
        <v>16.010006253908692</v>
      </c>
      <c r="P26" s="53">
        <v>15990</v>
      </c>
    </row>
    <row r="27" spans="1:16" ht="27.75" customHeight="1">
      <c r="A27" s="10"/>
      <c r="B27" s="7" t="s">
        <v>22</v>
      </c>
      <c r="C27" s="7"/>
      <c r="D27" s="88">
        <f aca="true" t="shared" si="16" ref="D27:F28">G27-J27</f>
        <v>-121</v>
      </c>
      <c r="E27" s="89">
        <f t="shared" si="16"/>
        <v>-67</v>
      </c>
      <c r="F27" s="90">
        <f t="shared" si="16"/>
        <v>-54</v>
      </c>
      <c r="G27" s="46">
        <f>H27+I27</f>
        <v>97</v>
      </c>
      <c r="H27" s="35">
        <v>44</v>
      </c>
      <c r="I27" s="37">
        <v>53</v>
      </c>
      <c r="J27" s="36">
        <f>K27+L27</f>
        <v>218</v>
      </c>
      <c r="K27" s="35">
        <v>111</v>
      </c>
      <c r="L27" s="37">
        <v>107</v>
      </c>
      <c r="M27" s="108">
        <f t="shared" si="7"/>
        <v>-8.554864253393665</v>
      </c>
      <c r="N27" s="109">
        <f t="shared" si="8"/>
        <v>6.858031674208145</v>
      </c>
      <c r="O27" s="110">
        <f t="shared" si="9"/>
        <v>15.412895927601811</v>
      </c>
      <c r="P27" s="53">
        <v>14144</v>
      </c>
    </row>
    <row r="28" spans="1:16" ht="27.75" customHeight="1">
      <c r="A28" s="22"/>
      <c r="B28" s="26" t="s">
        <v>36</v>
      </c>
      <c r="C28" s="26"/>
      <c r="D28" s="85">
        <f t="shared" si="16"/>
        <v>-486</v>
      </c>
      <c r="E28" s="86">
        <f t="shared" si="16"/>
        <v>-201</v>
      </c>
      <c r="F28" s="87">
        <f t="shared" si="16"/>
        <v>-285</v>
      </c>
      <c r="G28" s="44">
        <f>H28+I28</f>
        <v>177</v>
      </c>
      <c r="H28" s="40">
        <f>SUM(H29:H32)</f>
        <v>98</v>
      </c>
      <c r="I28" s="42">
        <f>SUM(I29:I32)</f>
        <v>79</v>
      </c>
      <c r="J28" s="41">
        <f>K28+L28</f>
        <v>663</v>
      </c>
      <c r="K28" s="40">
        <f>SUM(K29:K32)</f>
        <v>299</v>
      </c>
      <c r="L28" s="42">
        <f>SUM(L29:L32)</f>
        <v>364</v>
      </c>
      <c r="M28" s="105">
        <f>(D28/P28)*1000</f>
        <v>-12.37302375315054</v>
      </c>
      <c r="N28" s="106">
        <f>(G28/P28)*1000</f>
        <v>4.506224700221493</v>
      </c>
      <c r="O28" s="107">
        <f>(J28/P28)*1000</f>
        <v>16.879248453372032</v>
      </c>
      <c r="P28" s="53">
        <f>SUM(P29:P32)</f>
        <v>39279</v>
      </c>
    </row>
    <row r="29" spans="1:16" ht="27.75" customHeight="1">
      <c r="A29" s="10"/>
      <c r="B29" s="7" t="s">
        <v>11</v>
      </c>
      <c r="C29" s="7"/>
      <c r="D29" s="88">
        <f>G29-J29</f>
        <v>-1</v>
      </c>
      <c r="E29" s="89">
        <f t="shared" si="10"/>
        <v>1</v>
      </c>
      <c r="F29" s="90">
        <f>I29-L29</f>
        <v>-2</v>
      </c>
      <c r="G29" s="46">
        <f t="shared" si="11"/>
        <v>31</v>
      </c>
      <c r="H29" s="35">
        <v>17</v>
      </c>
      <c r="I29" s="37">
        <v>14</v>
      </c>
      <c r="J29" s="36">
        <f t="shared" si="1"/>
        <v>32</v>
      </c>
      <c r="K29" s="35">
        <v>16</v>
      </c>
      <c r="L29" s="37">
        <v>16</v>
      </c>
      <c r="M29" s="108">
        <f t="shared" si="7"/>
        <v>-0.2833663927458204</v>
      </c>
      <c r="N29" s="109">
        <f t="shared" si="8"/>
        <v>8.784358175120431</v>
      </c>
      <c r="O29" s="110">
        <f t="shared" si="9"/>
        <v>9.067724567866252</v>
      </c>
      <c r="P29" s="53">
        <v>3529</v>
      </c>
    </row>
    <row r="30" spans="1:16" ht="27.75" customHeight="1">
      <c r="A30" s="10"/>
      <c r="B30" s="7" t="s">
        <v>23</v>
      </c>
      <c r="C30" s="7"/>
      <c r="D30" s="88">
        <f>G30-J30</f>
        <v>-229</v>
      </c>
      <c r="E30" s="89">
        <f t="shared" si="10"/>
        <v>-98</v>
      </c>
      <c r="F30" s="90">
        <f>I30-L30</f>
        <v>-131</v>
      </c>
      <c r="G30" s="46">
        <f t="shared" si="11"/>
        <v>63</v>
      </c>
      <c r="H30" s="35">
        <v>32</v>
      </c>
      <c r="I30" s="37">
        <v>31</v>
      </c>
      <c r="J30" s="36">
        <f t="shared" si="1"/>
        <v>292</v>
      </c>
      <c r="K30" s="35">
        <v>130</v>
      </c>
      <c r="L30" s="37">
        <v>162</v>
      </c>
      <c r="M30" s="108">
        <f t="shared" si="7"/>
        <v>-15.23822198562683</v>
      </c>
      <c r="N30" s="109">
        <f t="shared" si="8"/>
        <v>4.192174607399521</v>
      </c>
      <c r="O30" s="110">
        <f t="shared" si="9"/>
        <v>19.430396593026348</v>
      </c>
      <c r="P30" s="53">
        <v>15028</v>
      </c>
    </row>
    <row r="31" spans="1:16" ht="27.75" customHeight="1">
      <c r="A31" s="10"/>
      <c r="B31" s="7" t="s">
        <v>24</v>
      </c>
      <c r="C31" s="7"/>
      <c r="D31" s="88">
        <f>G31-J31</f>
        <v>-129</v>
      </c>
      <c r="E31" s="89">
        <f t="shared" si="10"/>
        <v>-55</v>
      </c>
      <c r="F31" s="90">
        <f>I31-L31</f>
        <v>-74</v>
      </c>
      <c r="G31" s="46">
        <f t="shared" si="11"/>
        <v>43</v>
      </c>
      <c r="H31" s="35">
        <v>28</v>
      </c>
      <c r="I31" s="37">
        <v>15</v>
      </c>
      <c r="J31" s="36">
        <f t="shared" si="1"/>
        <v>172</v>
      </c>
      <c r="K31" s="35">
        <v>83</v>
      </c>
      <c r="L31" s="37">
        <v>89</v>
      </c>
      <c r="M31" s="108">
        <f t="shared" si="7"/>
        <v>-12.660712533123958</v>
      </c>
      <c r="N31" s="109">
        <f t="shared" si="8"/>
        <v>4.2202375110413195</v>
      </c>
      <c r="O31" s="110">
        <f t="shared" si="9"/>
        <v>16.880950044165278</v>
      </c>
      <c r="P31" s="53">
        <v>10189</v>
      </c>
    </row>
    <row r="32" spans="1:16" ht="27.75" customHeight="1">
      <c r="A32" s="24"/>
      <c r="B32" s="27" t="s">
        <v>25</v>
      </c>
      <c r="C32" s="27"/>
      <c r="D32" s="91">
        <f>G32-J32</f>
        <v>-127</v>
      </c>
      <c r="E32" s="92">
        <f>H32-K32</f>
        <v>-49</v>
      </c>
      <c r="F32" s="93">
        <f>I32-L32</f>
        <v>-78</v>
      </c>
      <c r="G32" s="47">
        <f>H32+I32</f>
        <v>40</v>
      </c>
      <c r="H32" s="48">
        <v>21</v>
      </c>
      <c r="I32" s="49">
        <v>19</v>
      </c>
      <c r="J32" s="50">
        <f>K32+L32</f>
        <v>167</v>
      </c>
      <c r="K32" s="48">
        <v>70</v>
      </c>
      <c r="L32" s="49">
        <v>97</v>
      </c>
      <c r="M32" s="111">
        <f t="shared" si="7"/>
        <v>-12.057343586822368</v>
      </c>
      <c r="N32" s="112">
        <f t="shared" si="8"/>
        <v>3.797588531282636</v>
      </c>
      <c r="O32" s="113">
        <f t="shared" si="9"/>
        <v>15.854932118105003</v>
      </c>
      <c r="P32" s="53">
        <v>10533</v>
      </c>
    </row>
    <row r="33" spans="1:16" ht="27.75" customHeight="1">
      <c r="A33" s="10"/>
      <c r="B33" s="7" t="s">
        <v>37</v>
      </c>
      <c r="C33" s="7"/>
      <c r="D33" s="85">
        <f>G33-J33</f>
        <v>-223</v>
      </c>
      <c r="E33" s="86">
        <f>H33-K33</f>
        <v>-102</v>
      </c>
      <c r="F33" s="87">
        <f>I33-L33</f>
        <v>-121</v>
      </c>
      <c r="G33" s="44">
        <f>H33+I33</f>
        <v>32</v>
      </c>
      <c r="H33" s="40">
        <f>SUM(H34:H36)</f>
        <v>12</v>
      </c>
      <c r="I33" s="42">
        <f>SUM(I34:I36)</f>
        <v>20</v>
      </c>
      <c r="J33" s="41">
        <f>K33+L33</f>
        <v>255</v>
      </c>
      <c r="K33" s="40">
        <f>SUM(K34:K36)</f>
        <v>114</v>
      </c>
      <c r="L33" s="42">
        <f>SUM(L34:L36)</f>
        <v>141</v>
      </c>
      <c r="M33" s="105">
        <f t="shared" si="7"/>
        <v>-23.670523299012846</v>
      </c>
      <c r="N33" s="106">
        <f t="shared" si="8"/>
        <v>3.3966670204861478</v>
      </c>
      <c r="O33" s="107">
        <f t="shared" si="9"/>
        <v>27.06719031949899</v>
      </c>
      <c r="P33" s="53">
        <f>SUM(P34:P36)</f>
        <v>9421</v>
      </c>
    </row>
    <row r="34" spans="1:16" ht="27.75" customHeight="1">
      <c r="A34" s="10"/>
      <c r="B34" s="7" t="s">
        <v>26</v>
      </c>
      <c r="C34" s="7"/>
      <c r="D34" s="88">
        <f aca="true" t="shared" si="17" ref="D34:F36">G34-J34</f>
        <v>-102</v>
      </c>
      <c r="E34" s="89">
        <f t="shared" si="10"/>
        <v>-41</v>
      </c>
      <c r="F34" s="90">
        <f t="shared" si="17"/>
        <v>-61</v>
      </c>
      <c r="G34" s="46">
        <f>H34+I34</f>
        <v>13</v>
      </c>
      <c r="H34" s="35">
        <v>6</v>
      </c>
      <c r="I34" s="37">
        <v>7</v>
      </c>
      <c r="J34" s="36">
        <f t="shared" si="1"/>
        <v>115</v>
      </c>
      <c r="K34" s="35">
        <v>47</v>
      </c>
      <c r="L34" s="37">
        <v>68</v>
      </c>
      <c r="M34" s="108">
        <f t="shared" si="7"/>
        <v>-25.27254707631318</v>
      </c>
      <c r="N34" s="109">
        <f t="shared" si="8"/>
        <v>3.2210109018830524</v>
      </c>
      <c r="O34" s="110">
        <f t="shared" si="9"/>
        <v>28.493557978196236</v>
      </c>
      <c r="P34" s="53">
        <v>4036</v>
      </c>
    </row>
    <row r="35" spans="1:16" ht="27.75" customHeight="1">
      <c r="A35" s="10"/>
      <c r="B35" s="7" t="s">
        <v>27</v>
      </c>
      <c r="C35" s="7"/>
      <c r="D35" s="88">
        <f t="shared" si="17"/>
        <v>-60</v>
      </c>
      <c r="E35" s="89">
        <f t="shared" si="10"/>
        <v>-26</v>
      </c>
      <c r="F35" s="90">
        <f t="shared" si="17"/>
        <v>-34</v>
      </c>
      <c r="G35" s="46">
        <f t="shared" si="11"/>
        <v>9</v>
      </c>
      <c r="H35" s="35">
        <v>4</v>
      </c>
      <c r="I35" s="37">
        <v>5</v>
      </c>
      <c r="J35" s="36">
        <f t="shared" si="1"/>
        <v>69</v>
      </c>
      <c r="K35" s="35">
        <v>30</v>
      </c>
      <c r="L35" s="37">
        <v>39</v>
      </c>
      <c r="M35" s="108">
        <f t="shared" si="7"/>
        <v>-21.321961620469082</v>
      </c>
      <c r="N35" s="109">
        <f t="shared" si="8"/>
        <v>3.1982942430703623</v>
      </c>
      <c r="O35" s="110">
        <f t="shared" si="9"/>
        <v>24.520255863539447</v>
      </c>
      <c r="P35" s="53">
        <v>2814</v>
      </c>
    </row>
    <row r="36" spans="1:16" ht="27.75" customHeight="1" thickBot="1">
      <c r="A36" s="10"/>
      <c r="B36" s="7" t="s">
        <v>28</v>
      </c>
      <c r="C36" s="7"/>
      <c r="D36" s="88">
        <f t="shared" si="17"/>
        <v>-61</v>
      </c>
      <c r="E36" s="89">
        <f t="shared" si="10"/>
        <v>-35</v>
      </c>
      <c r="F36" s="90">
        <f t="shared" si="17"/>
        <v>-26</v>
      </c>
      <c r="G36" s="46">
        <f t="shared" si="11"/>
        <v>10</v>
      </c>
      <c r="H36" s="35">
        <v>2</v>
      </c>
      <c r="I36" s="37">
        <v>8</v>
      </c>
      <c r="J36" s="36">
        <f t="shared" si="1"/>
        <v>71</v>
      </c>
      <c r="K36" s="35">
        <v>37</v>
      </c>
      <c r="L36" s="37">
        <v>34</v>
      </c>
      <c r="M36" s="108">
        <f t="shared" si="7"/>
        <v>-23.726176584986387</v>
      </c>
      <c r="N36" s="109">
        <f t="shared" si="8"/>
        <v>3.889537145079735</v>
      </c>
      <c r="O36" s="110">
        <f t="shared" si="9"/>
        <v>27.615713730066123</v>
      </c>
      <c r="P36" s="53">
        <v>2571</v>
      </c>
    </row>
    <row r="37" spans="1:15" ht="27.75" customHeight="1">
      <c r="A37" s="71" t="s">
        <v>42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15" ht="23.25" customHeight="1">
      <c r="A38" s="54" t="s">
        <v>41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</sheetData>
  <sheetProtection/>
  <mergeCells count="13">
    <mergeCell ref="D5:F5"/>
    <mergeCell ref="G5:I5"/>
    <mergeCell ref="O5:O6"/>
    <mergeCell ref="A38:O38"/>
    <mergeCell ref="A1:I1"/>
    <mergeCell ref="D4:L4"/>
    <mergeCell ref="B4:B6"/>
    <mergeCell ref="M5:M6"/>
    <mergeCell ref="A3:E3"/>
    <mergeCell ref="M4:O4"/>
    <mergeCell ref="N5:N6"/>
    <mergeCell ref="J5:L5"/>
    <mergeCell ref="A37:O37"/>
  </mergeCells>
  <printOptions horizontalCentered="1"/>
  <pageMargins left="0.5905511811023623" right="0.5905511811023623" top="0.6299212598425197" bottom="0.2755905511811024" header="0.5118110236220472" footer="0.3937007874015748"/>
  <pageSetup firstPageNumber="42" useFirstPageNumber="1" horizontalDpi="600" verticalDpi="600" orientation="portrait" paperSize="9" scale="63" r:id="rId1"/>
  <headerFooter alignWithMargins="0">
    <oddFooter>&amp;C&amp;16－&amp;P－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</cp:lastModifiedBy>
  <cp:lastPrinted>2022-01-21T09:13:23Z</cp:lastPrinted>
  <dcterms:modified xsi:type="dcterms:W3CDTF">2022-01-25T04:05:21Z</dcterms:modified>
  <cp:category/>
  <cp:version/>
  <cp:contentType/>
  <cp:contentStatus/>
</cp:coreProperties>
</file>