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4 (1)" sheetId="1" r:id="rId1"/>
    <sheet name="164 (2)" sheetId="2" r:id="rId2"/>
    <sheet name="164 (3)" sheetId="3" r:id="rId3"/>
  </sheets>
  <definedNames>
    <definedName name="_xlnm.Print_Area" localSheetId="0">'164 (1)'!$A$1:$R$66</definedName>
    <definedName name="_xlnm.Print_Area" localSheetId="1">'164 (2)'!$A$1:$V$65</definedName>
    <definedName name="_xlnm.Print_Area" localSheetId="2">'164 (3)'!$A$1:$S$65</definedName>
  </definedNames>
  <calcPr fullCalcOnLoad="1"/>
</workbook>
</file>

<file path=xl/sharedStrings.xml><?xml version="1.0" encoding="utf-8"?>
<sst xmlns="http://schemas.openxmlformats.org/spreadsheetml/2006/main" count="549" uniqueCount="268">
  <si>
    <t xml:space="preserve">県市町村振興課「市町村財政概況」  </t>
  </si>
  <si>
    <t>年度・市町村</t>
  </si>
  <si>
    <t>年度
市町村</t>
  </si>
  <si>
    <t>議員・委員等
報酬手当</t>
  </si>
  <si>
    <t>市町村長等
特別職の給与</t>
  </si>
  <si>
    <t>職</t>
  </si>
  <si>
    <t>退職金</t>
  </si>
  <si>
    <t>恩給及び
退職年金</t>
  </si>
  <si>
    <t>その他</t>
  </si>
  <si>
    <t>基本給</t>
  </si>
  <si>
    <t>その他の手当</t>
  </si>
  <si>
    <t>臨時職員給与</t>
  </si>
  <si>
    <t>構  成  比</t>
  </si>
  <si>
    <t xml:space="preserve">  ％</t>
  </si>
  <si>
    <t>市      部</t>
  </si>
  <si>
    <t>市部</t>
  </si>
  <si>
    <t>郡      部</t>
  </si>
  <si>
    <t>郡部</t>
  </si>
  <si>
    <t xml:space="preserve">１ </t>
  </si>
  <si>
    <t>鳥取市</t>
  </si>
  <si>
    <t xml:space="preserve">２ </t>
  </si>
  <si>
    <t>米子市</t>
  </si>
  <si>
    <t xml:space="preserve">３ </t>
  </si>
  <si>
    <t>倉吉市</t>
  </si>
  <si>
    <t xml:space="preserve">４ </t>
  </si>
  <si>
    <t>境港市</t>
  </si>
  <si>
    <t xml:space="preserve">Ａ </t>
  </si>
  <si>
    <t>岩美郡</t>
  </si>
  <si>
    <t>国府町</t>
  </si>
  <si>
    <t xml:space="preserve">５ </t>
  </si>
  <si>
    <t xml:space="preserve">６ </t>
  </si>
  <si>
    <t>岩美町</t>
  </si>
  <si>
    <t xml:space="preserve">７ </t>
  </si>
  <si>
    <t>福部村</t>
  </si>
  <si>
    <t xml:space="preserve">Ｂ </t>
  </si>
  <si>
    <t>八頭郡</t>
  </si>
  <si>
    <t xml:space="preserve">８ </t>
  </si>
  <si>
    <t>郡家町</t>
  </si>
  <si>
    <t xml:space="preserve">９ 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</si>
  <si>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</si>
  <si>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</si>
  <si>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</si>
  <si>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</si>
  <si>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</si>
  <si>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</si>
  <si>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</si>
  <si>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Ｃ </t>
  </si>
  <si>
    <t>気高郡</t>
  </si>
  <si>
    <t>気高町</t>
  </si>
  <si>
    <t>鹿野町</t>
  </si>
  <si>
    <t>青谷町</t>
  </si>
  <si>
    <t xml:space="preserve">Ｄ </t>
  </si>
  <si>
    <t>東伯郡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</si>
  <si>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</si>
  <si>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</si>
  <si>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</si>
  <si>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</si>
  <si>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</si>
  <si>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</si>
  <si>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</si>
  <si>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</si>
  <si>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</si>
  <si>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</si>
  <si>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</si>
  <si>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</si>
  <si>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</si>
  <si>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</si>
  <si>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</si>
  <si>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</si>
  <si>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</si>
  <si>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Ｆ </t>
  </si>
  <si>
    <t>日野郡</t>
  </si>
  <si>
    <t>日南町</t>
  </si>
  <si>
    <t>日野町</t>
  </si>
  <si>
    <t>江府町</t>
  </si>
  <si>
    <t>溝口町</t>
  </si>
  <si>
    <t>物件費</t>
  </si>
  <si>
    <t>維持補修費</t>
  </si>
  <si>
    <t>扶助費</t>
  </si>
  <si>
    <t>補助費等</t>
  </si>
  <si>
    <t>交際費</t>
  </si>
  <si>
    <t>役務費</t>
  </si>
  <si>
    <t>委託料
その他</t>
  </si>
  <si>
    <t>補助事業費</t>
  </si>
  <si>
    <t>単独事業費</t>
  </si>
  <si>
    <t>公債費</t>
  </si>
  <si>
    <t>積立金</t>
  </si>
  <si>
    <t>貸付金</t>
  </si>
  <si>
    <t>繰出金</t>
  </si>
  <si>
    <t>前年度
繰上充用金</t>
  </si>
  <si>
    <t>元利償還金</t>
  </si>
  <si>
    <t>一時借入金
利子</t>
  </si>
  <si>
    <t>総額</t>
  </si>
  <si>
    <t xml:space="preserve">164  市 町 村 別 市 町 村 財 政 </t>
  </si>
  <si>
    <r>
      <t xml:space="preserve"> 性 質 別 歳 出</t>
    </r>
    <r>
      <rPr>
        <sz val="14"/>
        <rFont val="ＭＳ 明朝"/>
        <family val="1"/>
      </rPr>
      <t xml:space="preserve">   </t>
    </r>
  </si>
  <si>
    <t xml:space="preserve">  (普通会計)   平成11～平成15年度</t>
  </si>
  <si>
    <t xml:space="preserve">  (単位 千円)</t>
  </si>
  <si>
    <t>総   額</t>
  </si>
  <si>
    <t xml:space="preserve">消                      費          </t>
  </si>
  <si>
    <t xml:space="preserve">          </t>
  </si>
  <si>
    <t xml:space="preserve"> 的                     経                     費</t>
  </si>
  <si>
    <t xml:space="preserve">人           </t>
  </si>
  <si>
    <t xml:space="preserve">                             </t>
  </si>
  <si>
    <t xml:space="preserve">   件</t>
  </si>
  <si>
    <t xml:space="preserve"> 費</t>
  </si>
  <si>
    <t>員     給</t>
  </si>
  <si>
    <r>
      <t>地方公務員共済
組</t>
    </r>
    <r>
      <rPr>
        <sz val="11"/>
        <rFont val="ＭＳ 明朝"/>
        <family val="1"/>
      </rPr>
      <t>合</t>
    </r>
    <r>
      <rPr>
        <sz val="11"/>
        <rFont val="ＭＳ 明朝"/>
        <family val="1"/>
      </rPr>
      <t>等</t>
    </r>
    <r>
      <rPr>
        <sz val="11"/>
        <rFont val="ＭＳ 明朝"/>
        <family val="1"/>
      </rPr>
      <t>負</t>
    </r>
    <r>
      <rPr>
        <sz val="11"/>
        <rFont val="ＭＳ 明朝"/>
        <family val="1"/>
      </rPr>
      <t>担金</t>
    </r>
  </si>
  <si>
    <t>議員・委員等報酬手当</t>
  </si>
  <si>
    <t>そ　の　他</t>
  </si>
  <si>
    <r>
      <t xml:space="preserve"> 平成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年度決算</t>
    </r>
  </si>
  <si>
    <r>
      <t xml:space="preserve">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</si>
  <si>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議員報酬手当</t>
  </si>
  <si>
    <t>委員等報酬</t>
  </si>
  <si>
    <t>計</t>
  </si>
  <si>
    <t>災害補償費</t>
  </si>
  <si>
    <t>職員互助会補助金</t>
  </si>
  <si>
    <t>その他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</si>
  <si>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12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</si>
  <si>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</si>
  <si>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 xml:space="preserve">      13</t>
  </si>
  <si>
    <t>　13</t>
  </si>
  <si>
    <r>
      <t xml:space="preserve">      1</t>
    </r>
    <r>
      <rPr>
        <sz val="11"/>
        <rFont val="ＭＳ 明朝"/>
        <family val="1"/>
      </rPr>
      <t>4</t>
    </r>
  </si>
  <si>
    <r>
      <t>　1</t>
    </r>
    <r>
      <rPr>
        <sz val="11"/>
        <rFont val="ＭＳ 明朝"/>
        <family val="1"/>
      </rPr>
      <t>4</t>
    </r>
  </si>
  <si>
    <t>　　　15</t>
  </si>
  <si>
    <t xml:space="preserve">  15</t>
  </si>
  <si>
    <t xml:space="preserve">５ </t>
  </si>
  <si>
    <t xml:space="preserve">９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</si>
  <si>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</si>
  <si>
    <t xml:space="preserve">10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</si>
  <si>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</si>
  <si>
    <t xml:space="preserve">11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</si>
  <si>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2</t>
    </r>
  </si>
  <si>
    <t xml:space="preserve">12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</si>
  <si>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</si>
  <si>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13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</si>
  <si>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4</t>
    </r>
  </si>
  <si>
    <t xml:space="preserve">14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</si>
  <si>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</t>
    </r>
  </si>
  <si>
    <t xml:space="preserve">15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</si>
  <si>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6</t>
    </r>
  </si>
  <si>
    <t xml:space="preserve">16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</si>
  <si>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7</t>
    </r>
  </si>
  <si>
    <t xml:space="preserve">17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</si>
  <si>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</si>
  <si>
    <t xml:space="preserve">18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</si>
  <si>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9</t>
    </r>
  </si>
  <si>
    <t xml:space="preserve">19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</si>
  <si>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0</t>
    </r>
  </si>
  <si>
    <t xml:space="preserve">20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</si>
  <si>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1</t>
    </r>
  </si>
  <si>
    <t xml:space="preserve">21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</si>
  <si>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2</t>
    </r>
  </si>
  <si>
    <t xml:space="preserve">22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</si>
  <si>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3</t>
    </r>
  </si>
  <si>
    <t xml:space="preserve">23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</si>
  <si>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4</t>
    </r>
  </si>
  <si>
    <t xml:space="preserve">24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</si>
  <si>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5</t>
    </r>
  </si>
  <si>
    <t xml:space="preserve">25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</si>
  <si>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6</t>
    </r>
  </si>
  <si>
    <t xml:space="preserve">26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</si>
  <si>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7</t>
    </r>
  </si>
  <si>
    <t>赤碕町</t>
  </si>
  <si>
    <t xml:space="preserve">27 </t>
  </si>
  <si>
    <t xml:space="preserve">Ｅ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</si>
  <si>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8</t>
    </r>
  </si>
  <si>
    <t xml:space="preserve">28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</si>
  <si>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9</t>
    </r>
  </si>
  <si>
    <t xml:space="preserve">29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</si>
  <si>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</si>
  <si>
    <t xml:space="preserve">30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</si>
  <si>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1</t>
    </r>
  </si>
  <si>
    <t xml:space="preserve">31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</si>
  <si>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2</t>
    </r>
  </si>
  <si>
    <t xml:space="preserve">32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</si>
  <si>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3</t>
    </r>
  </si>
  <si>
    <t xml:space="preserve">33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</si>
  <si>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4</t>
    </r>
  </si>
  <si>
    <t xml:space="preserve">34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</si>
  <si>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5</t>
    </r>
  </si>
  <si>
    <t xml:space="preserve">35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</si>
  <si>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6</t>
    </r>
  </si>
  <si>
    <t xml:space="preserve">36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</si>
  <si>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7</t>
    </r>
  </si>
  <si>
    <t xml:space="preserve">37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</si>
  <si>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8</t>
    </r>
  </si>
  <si>
    <t xml:space="preserve">38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</si>
  <si>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9</t>
    </r>
  </si>
  <si>
    <t xml:space="preserve">39 </t>
  </si>
  <si>
    <t xml:space="preserve">164  市 町 村 別 市 町 村 財 政  </t>
  </si>
  <si>
    <t xml:space="preserve">性質別歳出 </t>
  </si>
  <si>
    <t xml:space="preserve">  (普通会計) (続き)  平成11～平成15年度</t>
  </si>
  <si>
    <t xml:space="preserve">県市町村振興課「市町村財政概況」  </t>
  </si>
  <si>
    <t>年 度・市町村</t>
  </si>
  <si>
    <t xml:space="preserve">        </t>
  </si>
  <si>
    <t>消           費           的           経           費       (続)</t>
  </si>
  <si>
    <t>投  資  的  経  費</t>
  </si>
  <si>
    <t>年  度
市町村</t>
  </si>
  <si>
    <r>
      <t xml:space="preserve">普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通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建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設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事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業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</si>
  <si>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賃   金</t>
  </si>
  <si>
    <t>旅   費</t>
  </si>
  <si>
    <t>需用費</t>
  </si>
  <si>
    <t>備品購入費</t>
  </si>
  <si>
    <t>総   額</t>
  </si>
  <si>
    <t>県営事業負担金</t>
  </si>
  <si>
    <t>委託料・その他</t>
  </si>
  <si>
    <r>
      <t xml:space="preserve"> 平成 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年度決算</t>
    </r>
  </si>
  <si>
    <t>委託料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</si>
  <si>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12</t>
    </r>
  </si>
  <si>
    <t xml:space="preserve">  13</t>
  </si>
  <si>
    <r>
      <t xml:space="preserve">  1</t>
    </r>
    <r>
      <rPr>
        <sz val="11"/>
        <rFont val="ＭＳ 明朝"/>
        <family val="1"/>
      </rPr>
      <t>4</t>
    </r>
  </si>
  <si>
    <t xml:space="preserve">      15</t>
  </si>
  <si>
    <t>北条町</t>
  </si>
  <si>
    <t xml:space="preserve">24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</si>
  <si>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5</t>
    </r>
  </si>
  <si>
    <t xml:space="preserve">25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</si>
  <si>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6</t>
    </r>
  </si>
  <si>
    <t xml:space="preserve">26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</si>
  <si>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7</t>
    </r>
  </si>
  <si>
    <t xml:space="preserve">      164 市町村別市町村財政</t>
  </si>
  <si>
    <r>
      <t xml:space="preserve"> 性 質 別 歳 出</t>
    </r>
    <r>
      <rPr>
        <b/>
        <sz val="13.5"/>
        <rFont val="ＭＳ 明朝"/>
        <family val="1"/>
      </rPr>
      <t xml:space="preserve">  </t>
    </r>
    <r>
      <rPr>
        <sz val="13.5"/>
        <rFont val="ＭＳ 明朝"/>
        <family val="1"/>
      </rPr>
      <t xml:space="preserve"> </t>
    </r>
    <r>
      <rPr>
        <sz val="14"/>
        <rFont val="ＭＳ 明朝"/>
        <family val="1"/>
      </rPr>
      <t>(普通会計)  (続き)   平成11～平成15年度</t>
    </r>
  </si>
  <si>
    <t xml:space="preserve">    投       資       的       経       費       (続き)</t>
  </si>
  <si>
    <t>投資及び
出 資 金</t>
  </si>
  <si>
    <t>災   害   復   旧   事   業   費</t>
  </si>
  <si>
    <t>失  業  対  策  事  業  費</t>
  </si>
  <si>
    <t>総  額</t>
  </si>
  <si>
    <r>
      <t xml:space="preserve"> 平成 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年度決算</t>
    </r>
  </si>
  <si>
    <r>
      <t xml:space="preserve"> </t>
    </r>
    <r>
      <rPr>
        <sz val="11"/>
        <rFont val="ＭＳ 明朝"/>
        <family val="1"/>
      </rPr>
      <t xml:space="preserve"> 11年</t>
    </r>
  </si>
  <si>
    <r>
      <t xml:space="preserve">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12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</si>
  <si>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</si>
  <si>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 xml:space="preserve">      13</t>
  </si>
  <si>
    <t>-</t>
  </si>
  <si>
    <t>　13</t>
  </si>
  <si>
    <r>
      <t xml:space="preserve">      1</t>
    </r>
    <r>
      <rPr>
        <sz val="11"/>
        <rFont val="ＭＳ 明朝"/>
        <family val="1"/>
      </rPr>
      <t>4</t>
    </r>
  </si>
  <si>
    <r>
      <t>　1</t>
    </r>
    <r>
      <rPr>
        <sz val="11"/>
        <rFont val="ＭＳ 明朝"/>
        <family val="1"/>
      </rPr>
      <t>4</t>
    </r>
  </si>
  <si>
    <t xml:space="preserve">      15</t>
  </si>
  <si>
    <t xml:space="preserve">  15</t>
  </si>
  <si>
    <t xml:space="preserve">５ </t>
  </si>
  <si>
    <t xml:space="preserve">９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</si>
  <si>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</si>
  <si>
    <t xml:space="preserve">10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</si>
  <si>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</si>
  <si>
    <t xml:space="preserve">11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</si>
  <si>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2</t>
    </r>
  </si>
  <si>
    <t xml:space="preserve">12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</si>
  <si>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</si>
  <si>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13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</si>
  <si>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4</t>
    </r>
  </si>
  <si>
    <t xml:space="preserve">14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</si>
  <si>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</t>
    </r>
  </si>
  <si>
    <t xml:space="preserve">15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</si>
  <si>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6</t>
    </r>
  </si>
  <si>
    <t xml:space="preserve">16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</si>
  <si>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7</t>
    </r>
  </si>
  <si>
    <t xml:space="preserve">17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</si>
  <si>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</si>
  <si>
    <t xml:space="preserve">18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</si>
  <si>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9</t>
    </r>
  </si>
  <si>
    <t xml:space="preserve">19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</si>
  <si>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0</t>
    </r>
  </si>
  <si>
    <t xml:space="preserve">20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</si>
  <si>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1</t>
    </r>
  </si>
  <si>
    <t xml:space="preserve">21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</si>
  <si>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2</t>
    </r>
  </si>
  <si>
    <t xml:space="preserve">22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</si>
  <si>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3</t>
    </r>
  </si>
  <si>
    <t xml:space="preserve">23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</si>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</sst>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color indexed="11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20"/>
      <color indexed="11"/>
      <name val="ＭＳ ゴシック"/>
      <family val="3"/>
    </font>
    <font>
      <b/>
      <sz val="13.5"/>
      <name val="ＭＳ 明朝"/>
      <family val="1"/>
    </font>
    <font>
      <sz val="13.5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 shrinkToFit="1"/>
    </xf>
    <xf numFmtId="181" fontId="9" fillId="0" borderId="0" xfId="0" applyNumberFormat="1" applyFont="1" applyAlignment="1">
      <alignment vertical="center"/>
    </xf>
    <xf numFmtId="181" fontId="9" fillId="0" borderId="8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8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/>
    </xf>
    <xf numFmtId="182" fontId="9" fillId="0" borderId="0" xfId="0" applyNumberFormat="1" applyFont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SheetLayoutView="75" workbookViewId="0" topLeftCell="A1">
      <pane xSplit="3" ySplit="7" topLeftCell="D8" activePane="bottomRight" state="frozen"/>
      <selection pane="topLeft" activeCell="E1" sqref="E1:I1"/>
      <selection pane="topRight" activeCell="E1" sqref="E1:I1"/>
      <selection pane="bottomLeft" activeCell="E1" sqref="E1:I1"/>
      <selection pane="bottomRight" activeCell="E1" sqref="E1:I1"/>
    </sheetView>
  </sheetViews>
  <sheetFormatPr defaultColWidth="8.796875" defaultRowHeight="14.25"/>
  <cols>
    <col min="1" max="1" width="6.59765625" style="0" customWidth="1"/>
    <col min="2" max="2" width="10.59765625" style="0" customWidth="1"/>
    <col min="3" max="3" width="0.59375" style="0" customWidth="1"/>
    <col min="4" max="4" width="17.09765625" style="0" customWidth="1"/>
    <col min="5" max="5" width="17.59765625" style="0" customWidth="1"/>
    <col min="6" max="6" width="17.3984375" style="0" customWidth="1"/>
    <col min="7" max="7" width="15.8984375" style="0" customWidth="1"/>
    <col min="8" max="8" width="16" style="0" customWidth="1"/>
    <col min="9" max="9" width="16.3984375" style="0" customWidth="1"/>
    <col min="10" max="10" width="0.8984375" style="0" customWidth="1"/>
    <col min="11" max="14" width="16.09765625" style="0" customWidth="1"/>
    <col min="15" max="15" width="15.09765625" style="0" customWidth="1"/>
    <col min="16" max="16" width="14.59765625" style="0" customWidth="1"/>
    <col min="17" max="17" width="15.8984375" style="0" customWidth="1"/>
    <col min="18" max="20" width="7.09765625" style="0" customWidth="1"/>
    <col min="21" max="21" width="7.59765625" style="0" customWidth="1"/>
    <col min="22" max="23" width="15.09765625" style="0" customWidth="1"/>
    <col min="24" max="24" width="15.09765625" style="13" customWidth="1"/>
    <col min="25" max="25" width="4.59765625" style="0" customWidth="1"/>
    <col min="26" max="28" width="15.09765625" style="14" customWidth="1"/>
    <col min="29" max="29" width="15.09765625" style="15" customWidth="1"/>
    <col min="30" max="30" width="7.59765625" style="0" customWidth="1"/>
    <col min="31" max="16384" width="8.8984375" style="0" customWidth="1"/>
  </cols>
  <sheetData>
    <row r="1" spans="1:29" s="9" customFormat="1" ht="25.5" customHeight="1">
      <c r="A1" s="1"/>
      <c r="B1" s="1"/>
      <c r="C1" s="1"/>
      <c r="D1" s="1"/>
      <c r="E1" s="2"/>
      <c r="F1" s="3" t="s">
        <v>93</v>
      </c>
      <c r="G1" s="4"/>
      <c r="H1" s="4"/>
      <c r="I1" s="4"/>
      <c r="J1" s="5"/>
      <c r="K1" s="6" t="s">
        <v>94</v>
      </c>
      <c r="L1" s="7"/>
      <c r="M1" s="8" t="s">
        <v>95</v>
      </c>
      <c r="N1" s="8"/>
      <c r="O1" s="8"/>
      <c r="X1" s="10"/>
      <c r="Z1" s="11"/>
      <c r="AA1" s="11"/>
      <c r="AB1" s="11"/>
      <c r="AC1" s="12"/>
    </row>
    <row r="2" ht="25.5" customHeight="1"/>
    <row r="3" spans="1:29" s="9" customFormat="1" ht="21.75" customHeight="1" thickBot="1">
      <c r="A3" s="9" t="s">
        <v>96</v>
      </c>
      <c r="R3" s="16" t="s">
        <v>0</v>
      </c>
      <c r="S3" s="16"/>
      <c r="T3" s="16"/>
      <c r="X3" s="10"/>
      <c r="Z3" s="11"/>
      <c r="AA3" s="11"/>
      <c r="AB3" s="11"/>
      <c r="AC3" s="12"/>
    </row>
    <row r="4" spans="1:20" ht="18" customHeight="1" thickTop="1">
      <c r="A4" s="17" t="s">
        <v>1</v>
      </c>
      <c r="B4" s="17"/>
      <c r="C4" s="18"/>
      <c r="D4" s="19" t="s">
        <v>97</v>
      </c>
      <c r="E4" s="20" t="s">
        <v>98</v>
      </c>
      <c r="F4" s="21"/>
      <c r="G4" s="21"/>
      <c r="H4" s="21"/>
      <c r="I4" s="21"/>
      <c r="J4" s="9"/>
      <c r="K4" s="22" t="s">
        <v>99</v>
      </c>
      <c r="L4" s="23" t="s">
        <v>100</v>
      </c>
      <c r="M4" s="23"/>
      <c r="N4" s="23"/>
      <c r="O4" s="23"/>
      <c r="P4" s="22"/>
      <c r="Q4" s="24"/>
      <c r="R4" s="25" t="s">
        <v>2</v>
      </c>
      <c r="S4" s="26"/>
      <c r="T4" s="26"/>
    </row>
    <row r="5" spans="1:20" ht="18" customHeight="1">
      <c r="A5" s="27"/>
      <c r="B5" s="27"/>
      <c r="C5" s="28"/>
      <c r="D5" s="29"/>
      <c r="E5" s="30" t="s">
        <v>97</v>
      </c>
      <c r="F5" s="31" t="s">
        <v>101</v>
      </c>
      <c r="G5" s="32"/>
      <c r="H5" s="32"/>
      <c r="I5" s="32"/>
      <c r="J5" s="9"/>
      <c r="K5" s="33" t="s">
        <v>102</v>
      </c>
      <c r="L5" s="33" t="s">
        <v>103</v>
      </c>
      <c r="M5" s="33"/>
      <c r="N5" s="34" t="s">
        <v>104</v>
      </c>
      <c r="O5" s="33"/>
      <c r="P5" s="33"/>
      <c r="Q5" s="35"/>
      <c r="R5" s="36"/>
      <c r="S5" s="37"/>
      <c r="T5" s="37"/>
    </row>
    <row r="6" spans="1:20" ht="18" customHeight="1">
      <c r="A6" s="27"/>
      <c r="B6" s="27"/>
      <c r="C6" s="28"/>
      <c r="D6" s="29"/>
      <c r="E6" s="38"/>
      <c r="F6" s="30" t="s">
        <v>97</v>
      </c>
      <c r="G6" s="39" t="s">
        <v>3</v>
      </c>
      <c r="H6" s="39" t="s">
        <v>4</v>
      </c>
      <c r="I6" s="40" t="s">
        <v>5</v>
      </c>
      <c r="K6" s="41" t="s">
        <v>105</v>
      </c>
      <c r="L6" s="41"/>
      <c r="M6" s="42"/>
      <c r="N6" s="43" t="s">
        <v>106</v>
      </c>
      <c r="O6" s="39" t="s">
        <v>6</v>
      </c>
      <c r="P6" s="39" t="s">
        <v>7</v>
      </c>
      <c r="Q6" s="39" t="s">
        <v>8</v>
      </c>
      <c r="R6" s="36"/>
      <c r="S6" s="37"/>
      <c r="T6" s="37"/>
    </row>
    <row r="7" spans="1:20" ht="18" customHeight="1">
      <c r="A7" s="44"/>
      <c r="B7" s="44"/>
      <c r="C7" s="28"/>
      <c r="D7" s="29"/>
      <c r="E7" s="38"/>
      <c r="F7" s="38"/>
      <c r="G7" s="38"/>
      <c r="H7" s="38"/>
      <c r="I7" s="45" t="s">
        <v>97</v>
      </c>
      <c r="K7" s="46" t="s">
        <v>9</v>
      </c>
      <c r="L7" s="45" t="s">
        <v>10</v>
      </c>
      <c r="M7" s="45" t="s">
        <v>11</v>
      </c>
      <c r="N7" s="47"/>
      <c r="O7" s="38"/>
      <c r="P7" s="38"/>
      <c r="Q7" s="38"/>
      <c r="R7" s="36"/>
      <c r="S7" s="37"/>
      <c r="T7" s="37"/>
    </row>
    <row r="8" spans="1:29" s="49" customFormat="1" ht="12" customHeight="1">
      <c r="A8" s="48"/>
      <c r="B8" s="48"/>
      <c r="C8" s="46"/>
      <c r="D8" s="48"/>
      <c r="E8" s="48"/>
      <c r="F8" s="48"/>
      <c r="G8" s="48"/>
      <c r="H8" s="48"/>
      <c r="I8" s="48"/>
      <c r="K8" s="48"/>
      <c r="L8" s="48"/>
      <c r="M8" s="48"/>
      <c r="N8" s="48"/>
      <c r="O8" s="48"/>
      <c r="P8" s="48"/>
      <c r="Q8" s="46"/>
      <c r="R8" s="48"/>
      <c r="S8" s="48"/>
      <c r="T8" s="48"/>
      <c r="V8" s="50" t="s">
        <v>107</v>
      </c>
      <c r="W8" s="50"/>
      <c r="X8" s="50"/>
      <c r="Y8" s="51"/>
      <c r="Z8" s="52" t="s">
        <v>108</v>
      </c>
      <c r="AA8" s="52"/>
      <c r="AB8" s="52"/>
      <c r="AC8" s="52"/>
    </row>
    <row r="9" spans="1:29" s="1" customFormat="1" ht="12.75" customHeight="1">
      <c r="A9" s="53" t="s">
        <v>109</v>
      </c>
      <c r="B9" s="53"/>
      <c r="C9" s="54"/>
      <c r="D9" s="55">
        <v>323713226</v>
      </c>
      <c r="E9" s="55">
        <v>145877215</v>
      </c>
      <c r="F9" s="55">
        <v>52207275</v>
      </c>
      <c r="G9" s="55">
        <v>5484147</v>
      </c>
      <c r="H9" s="55">
        <v>1566209</v>
      </c>
      <c r="I9" s="55">
        <v>33848320</v>
      </c>
      <c r="J9" s="55"/>
      <c r="K9" s="55">
        <v>21551651</v>
      </c>
      <c r="L9" s="55">
        <v>12031786</v>
      </c>
      <c r="M9" s="55">
        <v>264883</v>
      </c>
      <c r="N9" s="55">
        <v>6120206</v>
      </c>
      <c r="O9" s="55">
        <v>4607028</v>
      </c>
      <c r="P9" s="55">
        <v>43968</v>
      </c>
      <c r="Q9" s="55">
        <v>537397</v>
      </c>
      <c r="R9" s="56" t="s">
        <v>110</v>
      </c>
      <c r="S9" s="57"/>
      <c r="T9" s="57"/>
      <c r="V9" s="58" t="s">
        <v>111</v>
      </c>
      <c r="W9" s="58" t="s">
        <v>112</v>
      </c>
      <c r="X9" s="59" t="s">
        <v>113</v>
      </c>
      <c r="Z9" s="60" t="s">
        <v>114</v>
      </c>
      <c r="AA9" s="60" t="s">
        <v>115</v>
      </c>
      <c r="AB9" s="60" t="s">
        <v>116</v>
      </c>
      <c r="AC9" s="61" t="s">
        <v>113</v>
      </c>
    </row>
    <row r="10" spans="1:29" s="1" customFormat="1" ht="12.75" customHeight="1">
      <c r="A10" s="53" t="s">
        <v>117</v>
      </c>
      <c r="B10" s="53"/>
      <c r="C10" s="54"/>
      <c r="D10" s="55">
        <v>318045161</v>
      </c>
      <c r="E10" s="55">
        <v>135851076</v>
      </c>
      <c r="F10" s="55">
        <v>51319108</v>
      </c>
      <c r="G10" s="55">
        <v>5560445</v>
      </c>
      <c r="H10" s="55">
        <v>1507032</v>
      </c>
      <c r="I10" s="55">
        <v>32776202</v>
      </c>
      <c r="J10" s="55"/>
      <c r="K10" s="55">
        <v>20963537</v>
      </c>
      <c r="L10" s="55">
        <v>11561331</v>
      </c>
      <c r="M10" s="55">
        <v>251334</v>
      </c>
      <c r="N10" s="55">
        <v>6052408</v>
      </c>
      <c r="O10" s="55">
        <v>4881980</v>
      </c>
      <c r="P10" s="55">
        <v>38641</v>
      </c>
      <c r="Q10" s="55">
        <v>502400</v>
      </c>
      <c r="R10" s="56" t="s">
        <v>118</v>
      </c>
      <c r="S10" s="57"/>
      <c r="T10" s="57"/>
      <c r="X10" s="10"/>
      <c r="Z10" s="62"/>
      <c r="AA10" s="62"/>
      <c r="AB10" s="62"/>
      <c r="AC10" s="12"/>
    </row>
    <row r="11" spans="1:29" s="1" customFormat="1" ht="12.75" customHeight="1">
      <c r="A11" s="53" t="s">
        <v>119</v>
      </c>
      <c r="B11" s="53"/>
      <c r="C11" s="54"/>
      <c r="D11" s="55">
        <v>317381433</v>
      </c>
      <c r="E11" s="55">
        <v>139654767</v>
      </c>
      <c r="F11" s="55">
        <v>50703466</v>
      </c>
      <c r="G11" s="55">
        <v>5417200</v>
      </c>
      <c r="H11" s="55">
        <v>1523776</v>
      </c>
      <c r="I11" s="55">
        <v>32477263</v>
      </c>
      <c r="J11" s="55"/>
      <c r="K11" s="55">
        <v>20921127</v>
      </c>
      <c r="L11" s="55">
        <v>11287002</v>
      </c>
      <c r="M11" s="55">
        <v>269134</v>
      </c>
      <c r="N11" s="55">
        <v>6110773</v>
      </c>
      <c r="O11" s="55">
        <v>4661885</v>
      </c>
      <c r="P11" s="55">
        <v>34671</v>
      </c>
      <c r="Q11" s="55">
        <v>477898</v>
      </c>
      <c r="R11" s="56" t="s">
        <v>120</v>
      </c>
      <c r="S11" s="57"/>
      <c r="T11" s="57"/>
      <c r="V11" s="55">
        <f>SUM(V14:V15)</f>
        <v>776392</v>
      </c>
      <c r="W11" s="55">
        <f>SUM(W14:W15)</f>
        <v>1725463</v>
      </c>
      <c r="X11" s="55">
        <f>SUM(X14:X15)</f>
        <v>2501855</v>
      </c>
      <c r="Z11" s="63">
        <f>SUM(Z14:Z15)</f>
        <v>14014</v>
      </c>
      <c r="AA11" s="63">
        <f>SUM(AA14:AA15)</f>
        <v>117456</v>
      </c>
      <c r="AB11" s="63">
        <f>SUM(AB14:AB15)</f>
        <v>213286</v>
      </c>
      <c r="AC11" s="63">
        <f>SUM(AC14:AC15)</f>
        <v>344756</v>
      </c>
    </row>
    <row r="12" spans="1:29" s="1" customFormat="1" ht="12.75" customHeight="1">
      <c r="A12" s="53" t="s">
        <v>121</v>
      </c>
      <c r="B12" s="53"/>
      <c r="C12" s="54"/>
      <c r="D12" s="55">
        <v>298022949</v>
      </c>
      <c r="E12" s="55">
        <v>143313334</v>
      </c>
      <c r="F12" s="55">
        <v>50205019</v>
      </c>
      <c r="G12" s="55">
        <v>5399334</v>
      </c>
      <c r="H12" s="55">
        <v>1448769</v>
      </c>
      <c r="I12" s="55">
        <v>31639647</v>
      </c>
      <c r="J12" s="55"/>
      <c r="K12" s="55">
        <v>20710182</v>
      </c>
      <c r="L12" s="55">
        <v>10590558</v>
      </c>
      <c r="M12" s="55">
        <v>338907</v>
      </c>
      <c r="N12" s="55">
        <v>5945965</v>
      </c>
      <c r="O12" s="55">
        <v>5209428</v>
      </c>
      <c r="P12" s="55">
        <v>31547</v>
      </c>
      <c r="Q12" s="55">
        <v>530329</v>
      </c>
      <c r="R12" s="56" t="s">
        <v>122</v>
      </c>
      <c r="S12" s="57"/>
      <c r="T12" s="57"/>
      <c r="V12" s="55"/>
      <c r="W12" s="55"/>
      <c r="X12" s="55"/>
      <c r="Z12" s="63"/>
      <c r="AA12" s="63"/>
      <c r="AB12" s="63"/>
      <c r="AC12" s="63"/>
    </row>
    <row r="13" spans="1:29" s="69" customFormat="1" ht="12.75" customHeight="1">
      <c r="A13" s="64" t="s">
        <v>123</v>
      </c>
      <c r="B13" s="64"/>
      <c r="C13" s="65"/>
      <c r="D13" s="66">
        <f aca="true" t="shared" si="0" ref="D13:I13">SUM(D15:D16)</f>
        <v>297702299</v>
      </c>
      <c r="E13" s="66">
        <f t="shared" si="0"/>
        <v>144333745</v>
      </c>
      <c r="F13" s="66">
        <f t="shared" si="0"/>
        <v>48961513</v>
      </c>
      <c r="G13" s="66">
        <f t="shared" si="0"/>
        <v>5339073</v>
      </c>
      <c r="H13" s="66">
        <f t="shared" si="0"/>
        <v>1322561</v>
      </c>
      <c r="I13" s="66">
        <f t="shared" si="0"/>
        <v>30656627</v>
      </c>
      <c r="J13" s="66"/>
      <c r="K13" s="66">
        <f aca="true" t="shared" si="1" ref="K13:Q13">SUM(K15:K16)</f>
        <v>20241233</v>
      </c>
      <c r="L13" s="66">
        <f t="shared" si="1"/>
        <v>10192078</v>
      </c>
      <c r="M13" s="66">
        <f t="shared" si="1"/>
        <v>223316</v>
      </c>
      <c r="N13" s="66">
        <f t="shared" si="1"/>
        <v>5674757</v>
      </c>
      <c r="O13" s="66">
        <f t="shared" si="1"/>
        <v>5337046</v>
      </c>
      <c r="P13" s="66">
        <f t="shared" si="1"/>
        <v>30536</v>
      </c>
      <c r="Q13" s="66">
        <f t="shared" si="1"/>
        <v>600913</v>
      </c>
      <c r="R13" s="67" t="s">
        <v>124</v>
      </c>
      <c r="S13" s="68"/>
      <c r="T13" s="68"/>
      <c r="V13" s="66">
        <f>SUM(V15:V16)</f>
        <v>2561149</v>
      </c>
      <c r="W13" s="66">
        <f>SUM(W15:W16)</f>
        <v>2777924</v>
      </c>
      <c r="X13" s="66">
        <f>SUM(X15:X16)</f>
        <v>5339073</v>
      </c>
      <c r="Z13" s="70">
        <f>SUM(Z15:Z16)</f>
        <v>32852</v>
      </c>
      <c r="AA13" s="70">
        <f>SUM(AA15:AA16)</f>
        <v>235359</v>
      </c>
      <c r="AB13" s="70">
        <f>SUM(AB15:AB16)</f>
        <v>332702</v>
      </c>
      <c r="AC13" s="70">
        <f>SUM(AC15:AC16)</f>
        <v>600913</v>
      </c>
    </row>
    <row r="14" spans="1:29" s="69" customFormat="1" ht="25.5" customHeight="1">
      <c r="A14" s="71" t="s">
        <v>12</v>
      </c>
      <c r="B14" s="71"/>
      <c r="C14" s="72"/>
      <c r="D14" s="73">
        <v>100</v>
      </c>
      <c r="E14" s="73">
        <f>E13/$D$13*100</f>
        <v>48.48257654872864</v>
      </c>
      <c r="F14" s="73">
        <f>F13/$D$13*100</f>
        <v>16.446467885691405</v>
      </c>
      <c r="G14" s="73">
        <f>G13/$D$13*100</f>
        <v>1.7934268623165721</v>
      </c>
      <c r="H14" s="73">
        <f>H13/$D$13*100</f>
        <v>0.44425622658695024</v>
      </c>
      <c r="I14" s="73">
        <f>I13/$D$13*100</f>
        <v>10.297746138668549</v>
      </c>
      <c r="J14" s="73"/>
      <c r="K14" s="73">
        <f aca="true" t="shared" si="2" ref="K14:Q14">K13/$D$13*100</f>
        <v>6.799152397543293</v>
      </c>
      <c r="L14" s="73">
        <f t="shared" si="2"/>
        <v>3.423580548163654</v>
      </c>
      <c r="M14" s="73">
        <f t="shared" si="2"/>
        <v>0.07501319296160357</v>
      </c>
      <c r="N14" s="73">
        <f t="shared" si="2"/>
        <v>1.9061851450465284</v>
      </c>
      <c r="O14" s="73">
        <f t="shared" si="2"/>
        <v>1.792745980775916</v>
      </c>
      <c r="P14" s="73">
        <f t="shared" si="2"/>
        <v>0.010257226800925712</v>
      </c>
      <c r="Q14" s="73">
        <f t="shared" si="2"/>
        <v>0.20185030549596125</v>
      </c>
      <c r="R14" s="67" t="s">
        <v>13</v>
      </c>
      <c r="S14" s="68"/>
      <c r="T14" s="68"/>
      <c r="V14" s="73"/>
      <c r="W14" s="73"/>
      <c r="X14" s="73"/>
      <c r="Z14" s="74"/>
      <c r="AA14" s="74"/>
      <c r="AB14" s="74"/>
      <c r="AC14" s="74"/>
    </row>
    <row r="15" spans="1:29" s="9" customFormat="1" ht="13.5" customHeight="1">
      <c r="A15" s="71" t="s">
        <v>14</v>
      </c>
      <c r="B15" s="71"/>
      <c r="C15" s="72"/>
      <c r="D15" s="66">
        <f aca="true" t="shared" si="3" ref="D15:I15">SUM(D18:D21)</f>
        <v>150780331</v>
      </c>
      <c r="E15" s="66">
        <f t="shared" si="3"/>
        <v>73379930</v>
      </c>
      <c r="F15" s="66">
        <f t="shared" si="3"/>
        <v>20829679</v>
      </c>
      <c r="G15" s="66">
        <f t="shared" si="3"/>
        <v>2501855</v>
      </c>
      <c r="H15" s="66">
        <f t="shared" si="3"/>
        <v>186276</v>
      </c>
      <c r="I15" s="66">
        <f t="shared" si="3"/>
        <v>12978490</v>
      </c>
      <c r="J15" s="75"/>
      <c r="K15" s="66">
        <f aca="true" t="shared" si="4" ref="K15:Q15">SUM(K18:K21)</f>
        <v>8550234</v>
      </c>
      <c r="L15" s="66">
        <f t="shared" si="4"/>
        <v>4424875</v>
      </c>
      <c r="M15" s="66">
        <f t="shared" si="4"/>
        <v>3381</v>
      </c>
      <c r="N15" s="66">
        <f t="shared" si="4"/>
        <v>2229517</v>
      </c>
      <c r="O15" s="66">
        <f t="shared" si="4"/>
        <v>2560553</v>
      </c>
      <c r="P15" s="66">
        <f t="shared" si="4"/>
        <v>28232</v>
      </c>
      <c r="Q15" s="76">
        <f t="shared" si="4"/>
        <v>344756</v>
      </c>
      <c r="R15" s="77" t="s">
        <v>15</v>
      </c>
      <c r="S15" s="78"/>
      <c r="T15" s="78"/>
      <c r="V15" s="66">
        <f>SUM(V18:V21)</f>
        <v>776392</v>
      </c>
      <c r="W15" s="66">
        <f>SUM(W18:W21)</f>
        <v>1725463</v>
      </c>
      <c r="X15" s="66">
        <f>SUM(X18:X21)</f>
        <v>2501855</v>
      </c>
      <c r="Z15" s="70">
        <f>SUM(Z18:Z21)</f>
        <v>14014</v>
      </c>
      <c r="AA15" s="70">
        <f>SUM(AA18:AA21)</f>
        <v>117456</v>
      </c>
      <c r="AB15" s="70">
        <f>SUM(AB18:AB21)</f>
        <v>213286</v>
      </c>
      <c r="AC15" s="70">
        <f>SUM(AC18:AC21)</f>
        <v>344756</v>
      </c>
    </row>
    <row r="16" spans="1:29" s="9" customFormat="1" ht="13.5" customHeight="1">
      <c r="A16" s="71" t="s">
        <v>16</v>
      </c>
      <c r="B16" s="71"/>
      <c r="C16" s="72"/>
      <c r="D16" s="66">
        <f aca="true" t="shared" si="5" ref="D16:I16">D22+D26+D36+D40+D51+D61</f>
        <v>146921968</v>
      </c>
      <c r="E16" s="66">
        <f t="shared" si="5"/>
        <v>70953815</v>
      </c>
      <c r="F16" s="66">
        <f t="shared" si="5"/>
        <v>28131834</v>
      </c>
      <c r="G16" s="66">
        <f t="shared" si="5"/>
        <v>2837218</v>
      </c>
      <c r="H16" s="66">
        <f t="shared" si="5"/>
        <v>1136285</v>
      </c>
      <c r="I16" s="66">
        <f t="shared" si="5"/>
        <v>17678137</v>
      </c>
      <c r="J16" s="75"/>
      <c r="K16" s="66">
        <f aca="true" t="shared" si="6" ref="K16:Q16">K22+K26+K36+K40+K51+K61</f>
        <v>11690999</v>
      </c>
      <c r="L16" s="66">
        <f t="shared" si="6"/>
        <v>5767203</v>
      </c>
      <c r="M16" s="66">
        <f t="shared" si="6"/>
        <v>219935</v>
      </c>
      <c r="N16" s="66">
        <f t="shared" si="6"/>
        <v>3445240</v>
      </c>
      <c r="O16" s="66">
        <f t="shared" si="6"/>
        <v>2776493</v>
      </c>
      <c r="P16" s="66">
        <f t="shared" si="6"/>
        <v>2304</v>
      </c>
      <c r="Q16" s="76">
        <f t="shared" si="6"/>
        <v>256157</v>
      </c>
      <c r="R16" s="77" t="s">
        <v>17</v>
      </c>
      <c r="S16" s="78"/>
      <c r="T16" s="78"/>
      <c r="V16" s="66">
        <f>V22+V26+V36+V40+V51+V61</f>
        <v>1784757</v>
      </c>
      <c r="W16" s="66">
        <f>W22+W26+W36+W40+W51+W61</f>
        <v>1052461</v>
      </c>
      <c r="X16" s="66">
        <f>X22+X26+X36+X40+X51+X61</f>
        <v>2837218</v>
      </c>
      <c r="Z16" s="70">
        <f>Z22+Z26+Z36+Z40+Z51+Z61</f>
        <v>18838</v>
      </c>
      <c r="AA16" s="70">
        <f>AA22+AA26+AA36+AA40+AA51+AA61</f>
        <v>117903</v>
      </c>
      <c r="AB16" s="70">
        <f>AB22+AB26+AB36+AB40+AB51+AB61</f>
        <v>119416</v>
      </c>
      <c r="AC16" s="70">
        <f>AC22+AC26+AC36+AC40+AC51+AC61</f>
        <v>256157</v>
      </c>
    </row>
    <row r="17" spans="1:29" s="9" customFormat="1" ht="9.75" customHeight="1">
      <c r="A17" s="79"/>
      <c r="B17" s="79"/>
      <c r="C17" s="72"/>
      <c r="D17" s="66"/>
      <c r="E17" s="66"/>
      <c r="F17" s="66"/>
      <c r="G17" s="66"/>
      <c r="H17" s="66"/>
      <c r="I17" s="66"/>
      <c r="J17" s="75"/>
      <c r="K17" s="66"/>
      <c r="L17" s="66"/>
      <c r="M17" s="66"/>
      <c r="N17" s="66"/>
      <c r="O17" s="66"/>
      <c r="P17" s="66"/>
      <c r="Q17" s="76"/>
      <c r="R17" s="80"/>
      <c r="S17" s="81"/>
      <c r="T17" s="81"/>
      <c r="V17" s="66"/>
      <c r="W17" s="66"/>
      <c r="X17" s="66"/>
      <c r="Z17" s="70"/>
      <c r="AA17" s="70"/>
      <c r="AB17" s="70"/>
      <c r="AC17" s="70"/>
    </row>
    <row r="18" spans="1:29" s="9" customFormat="1" ht="12.75" customHeight="1">
      <c r="A18" s="82" t="s">
        <v>18</v>
      </c>
      <c r="B18" s="83" t="s">
        <v>19</v>
      </c>
      <c r="C18" s="84"/>
      <c r="D18" s="85">
        <f>E18+'164 (2)'!P17+'164 (3)'!K17+SUM('164 (3)'!N17:R17)</f>
        <v>60359575</v>
      </c>
      <c r="E18" s="85">
        <f>F18+'164 (2)'!D17+SUM('164 (2)'!M17:O17)</f>
        <v>28751226</v>
      </c>
      <c r="F18" s="85">
        <f>SUM(G18:I18)+SUM(N18:Q18)</f>
        <v>7942872</v>
      </c>
      <c r="G18" s="85">
        <f>X18</f>
        <v>1075843</v>
      </c>
      <c r="H18" s="85">
        <v>45494</v>
      </c>
      <c r="I18" s="85">
        <f>SUM(K18:M18)</f>
        <v>4649754</v>
      </c>
      <c r="J18" s="86"/>
      <c r="K18" s="85">
        <v>3017200</v>
      </c>
      <c r="L18" s="85">
        <v>1632554</v>
      </c>
      <c r="M18" s="85">
        <v>0</v>
      </c>
      <c r="N18" s="85">
        <v>778082</v>
      </c>
      <c r="O18" s="85">
        <v>1205850</v>
      </c>
      <c r="P18" s="85">
        <v>21852</v>
      </c>
      <c r="Q18" s="87">
        <f>AC18</f>
        <v>165997</v>
      </c>
      <c r="R18" s="88" t="s">
        <v>18</v>
      </c>
      <c r="S18" s="82"/>
      <c r="T18" s="82"/>
      <c r="V18" s="85">
        <v>269724</v>
      </c>
      <c r="W18" s="85">
        <v>806119</v>
      </c>
      <c r="X18" s="66">
        <f>SUM(V18:W18)</f>
        <v>1075843</v>
      </c>
      <c r="Z18" s="89">
        <v>4816</v>
      </c>
      <c r="AA18" s="89">
        <v>50369</v>
      </c>
      <c r="AB18" s="89">
        <v>110812</v>
      </c>
      <c r="AC18" s="70">
        <f>SUM(Z18:AB18)</f>
        <v>165997</v>
      </c>
    </row>
    <row r="19" spans="1:29" s="9" customFormat="1" ht="12.75" customHeight="1">
      <c r="A19" s="82" t="s">
        <v>20</v>
      </c>
      <c r="B19" s="83" t="s">
        <v>21</v>
      </c>
      <c r="C19" s="84"/>
      <c r="D19" s="85">
        <f>E19+'164 (2)'!P18+'164 (3)'!K18+SUM('164 (3)'!N18:R18)</f>
        <v>53288028</v>
      </c>
      <c r="E19" s="85">
        <f>F19+'164 (2)'!D18+SUM('164 (2)'!M18:O18)</f>
        <v>25667220</v>
      </c>
      <c r="F19" s="85">
        <f>SUM(G19:I19)+SUM(N19:Q19)</f>
        <v>7059486</v>
      </c>
      <c r="G19" s="85">
        <f>X19</f>
        <v>846530</v>
      </c>
      <c r="H19" s="85">
        <v>50978</v>
      </c>
      <c r="I19" s="85">
        <f>SUM(K19:M19)</f>
        <v>4586072</v>
      </c>
      <c r="J19" s="86"/>
      <c r="K19" s="85">
        <v>3006533</v>
      </c>
      <c r="L19" s="85">
        <v>1576158</v>
      </c>
      <c r="M19" s="85">
        <v>3381</v>
      </c>
      <c r="N19" s="85">
        <v>784749</v>
      </c>
      <c r="O19" s="85">
        <v>683561</v>
      </c>
      <c r="P19" s="85">
        <v>4004</v>
      </c>
      <c r="Q19" s="87">
        <f>AC19</f>
        <v>103592</v>
      </c>
      <c r="R19" s="88" t="s">
        <v>20</v>
      </c>
      <c r="S19" s="82"/>
      <c r="T19" s="82"/>
      <c r="V19" s="85">
        <v>258171</v>
      </c>
      <c r="W19" s="85">
        <v>588359</v>
      </c>
      <c r="X19" s="66">
        <f>SUM(V19:W19)</f>
        <v>846530</v>
      </c>
      <c r="Z19" s="89">
        <v>5149</v>
      </c>
      <c r="AA19" s="89">
        <v>34048</v>
      </c>
      <c r="AB19" s="89">
        <v>64395</v>
      </c>
      <c r="AC19" s="70">
        <f>SUM(Z19:AB19)</f>
        <v>103592</v>
      </c>
    </row>
    <row r="20" spans="1:29" s="9" customFormat="1" ht="12.75" customHeight="1">
      <c r="A20" s="82" t="s">
        <v>22</v>
      </c>
      <c r="B20" s="83" t="s">
        <v>23</v>
      </c>
      <c r="C20" s="84"/>
      <c r="D20" s="85">
        <f>E20+'164 (2)'!P19+'164 (3)'!K19+SUM('164 (3)'!N19:R19)</f>
        <v>23422800</v>
      </c>
      <c r="E20" s="85">
        <f>F20+'164 (2)'!D19+SUM('164 (2)'!M19:O19)</f>
        <v>11846758</v>
      </c>
      <c r="F20" s="85">
        <f>SUM(G20:I20)+SUM(N20:Q20)</f>
        <v>3594737</v>
      </c>
      <c r="G20" s="85">
        <f>X20</f>
        <v>402399</v>
      </c>
      <c r="H20" s="85">
        <v>46818</v>
      </c>
      <c r="I20" s="85">
        <f>SUM(K20:M20)</f>
        <v>2214934</v>
      </c>
      <c r="J20" s="86"/>
      <c r="K20" s="85">
        <v>1513950</v>
      </c>
      <c r="L20" s="85">
        <v>700984</v>
      </c>
      <c r="M20" s="85">
        <v>0</v>
      </c>
      <c r="N20" s="85">
        <v>397060</v>
      </c>
      <c r="O20" s="85">
        <v>474281</v>
      </c>
      <c r="P20" s="85">
        <v>2376</v>
      </c>
      <c r="Q20" s="87">
        <f>AC20</f>
        <v>56869</v>
      </c>
      <c r="R20" s="88" t="s">
        <v>22</v>
      </c>
      <c r="S20" s="82"/>
      <c r="T20" s="82"/>
      <c r="V20" s="85">
        <v>128064</v>
      </c>
      <c r="W20" s="85">
        <v>274335</v>
      </c>
      <c r="X20" s="66">
        <f>SUM(V20:W20)</f>
        <v>402399</v>
      </c>
      <c r="Z20" s="89">
        <v>2063</v>
      </c>
      <c r="AA20" s="89">
        <v>20696</v>
      </c>
      <c r="AB20" s="89">
        <v>34110</v>
      </c>
      <c r="AC20" s="70">
        <f>SUM(Z20:AB20)</f>
        <v>56869</v>
      </c>
    </row>
    <row r="21" spans="1:29" s="9" customFormat="1" ht="12.75" customHeight="1">
      <c r="A21" s="82" t="s">
        <v>24</v>
      </c>
      <c r="B21" s="83" t="s">
        <v>25</v>
      </c>
      <c r="C21" s="84"/>
      <c r="D21" s="85">
        <f>E21+'164 (2)'!P20+'164 (3)'!K20+SUM('164 (3)'!N20:R20)</f>
        <v>13709928</v>
      </c>
      <c r="E21" s="85">
        <f>F21+'164 (2)'!D20+SUM('164 (2)'!M20:O20)</f>
        <v>7114726</v>
      </c>
      <c r="F21" s="85">
        <f>SUM(G21:I21)+SUM(N21:Q21)</f>
        <v>2232584</v>
      </c>
      <c r="G21" s="85">
        <f>X21</f>
        <v>177083</v>
      </c>
      <c r="H21" s="85">
        <v>42986</v>
      </c>
      <c r="I21" s="85">
        <f>SUM(K21:M21)</f>
        <v>1527730</v>
      </c>
      <c r="J21" s="86"/>
      <c r="K21" s="85">
        <v>1012551</v>
      </c>
      <c r="L21" s="85">
        <v>515179</v>
      </c>
      <c r="M21" s="85">
        <v>0</v>
      </c>
      <c r="N21" s="85">
        <v>269626</v>
      </c>
      <c r="O21" s="85">
        <v>196861</v>
      </c>
      <c r="P21" s="85">
        <v>0</v>
      </c>
      <c r="Q21" s="87">
        <f>AC21</f>
        <v>18298</v>
      </c>
      <c r="R21" s="88" t="s">
        <v>24</v>
      </c>
      <c r="S21" s="82"/>
      <c r="T21" s="82"/>
      <c r="V21" s="85">
        <v>120433</v>
      </c>
      <c r="W21" s="85">
        <v>56650</v>
      </c>
      <c r="X21" s="66">
        <f>SUM(V21:W21)</f>
        <v>177083</v>
      </c>
      <c r="Z21" s="89">
        <v>1986</v>
      </c>
      <c r="AA21" s="89">
        <v>12343</v>
      </c>
      <c r="AB21" s="89">
        <v>3969</v>
      </c>
      <c r="AC21" s="70">
        <f>SUM(Z21:AB21)</f>
        <v>18298</v>
      </c>
    </row>
    <row r="22" spans="1:29" s="69" customFormat="1" ht="25.5" customHeight="1">
      <c r="A22" s="90" t="s">
        <v>26</v>
      </c>
      <c r="B22" s="91" t="s">
        <v>27</v>
      </c>
      <c r="C22" s="92"/>
      <c r="D22" s="66">
        <f aca="true" t="shared" si="7" ref="D22:I22">SUM(D23:D25)</f>
        <v>14273670</v>
      </c>
      <c r="E22" s="66">
        <f t="shared" si="7"/>
        <v>6928352</v>
      </c>
      <c r="F22" s="66">
        <f t="shared" si="7"/>
        <v>2795630</v>
      </c>
      <c r="G22" s="66">
        <f t="shared" si="7"/>
        <v>294173</v>
      </c>
      <c r="H22" s="66">
        <f t="shared" si="7"/>
        <v>105489</v>
      </c>
      <c r="I22" s="66">
        <f t="shared" si="7"/>
        <v>1718609</v>
      </c>
      <c r="J22" s="75"/>
      <c r="K22" s="66">
        <f aca="true" t="shared" si="8" ref="K22:Q22">SUM(K23:K25)</f>
        <v>1146107</v>
      </c>
      <c r="L22" s="66">
        <f t="shared" si="8"/>
        <v>572502</v>
      </c>
      <c r="M22" s="66">
        <f t="shared" si="8"/>
        <v>0</v>
      </c>
      <c r="N22" s="66">
        <f t="shared" si="8"/>
        <v>337520</v>
      </c>
      <c r="O22" s="66">
        <f t="shared" si="8"/>
        <v>308703</v>
      </c>
      <c r="P22" s="66">
        <f t="shared" si="8"/>
        <v>0</v>
      </c>
      <c r="Q22" s="66">
        <f t="shared" si="8"/>
        <v>31136</v>
      </c>
      <c r="R22" s="93" t="s">
        <v>26</v>
      </c>
      <c r="S22" s="94"/>
      <c r="T22" s="94"/>
      <c r="V22" s="66">
        <f>SUM(V23:V25)</f>
        <v>160082</v>
      </c>
      <c r="W22" s="66">
        <f>SUM(W23:W25)</f>
        <v>134091</v>
      </c>
      <c r="X22" s="66">
        <f>SUM(X23:X25)</f>
        <v>294173</v>
      </c>
      <c r="Z22" s="70">
        <f>SUM(Z23:Z25)</f>
        <v>1615</v>
      </c>
      <c r="AA22" s="70">
        <f>SUM(AA23:AA25)</f>
        <v>17333</v>
      </c>
      <c r="AB22" s="70">
        <f>SUM(AB23:AB25)</f>
        <v>12188</v>
      </c>
      <c r="AC22" s="70">
        <f>SUM(AC23:AC25)</f>
        <v>31136</v>
      </c>
    </row>
    <row r="23" spans="1:29" s="9" customFormat="1" ht="12.75" customHeight="1">
      <c r="A23" s="95" t="s">
        <v>125</v>
      </c>
      <c r="B23" s="96" t="s">
        <v>28</v>
      </c>
      <c r="C23" s="84"/>
      <c r="D23" s="85">
        <f>E23+'164 (2)'!P22+'164 (3)'!K22+SUM('164 (3)'!N22:R22)</f>
        <v>5299386</v>
      </c>
      <c r="E23" s="85">
        <f>F23+'164 (2)'!D22+SUM('164 (2)'!M22:O22)</f>
        <v>2288674</v>
      </c>
      <c r="F23" s="85">
        <f>SUM(G23:I23)+SUM(N23:Q23)</f>
        <v>848505</v>
      </c>
      <c r="G23" s="85">
        <f>X23</f>
        <v>76216</v>
      </c>
      <c r="H23" s="85">
        <v>33059</v>
      </c>
      <c r="I23" s="85">
        <f>SUM(K23:M23)</f>
        <v>550999</v>
      </c>
      <c r="J23" s="86"/>
      <c r="K23" s="85">
        <v>369479</v>
      </c>
      <c r="L23" s="85">
        <v>181520</v>
      </c>
      <c r="M23" s="85">
        <v>0</v>
      </c>
      <c r="N23" s="85">
        <v>102615</v>
      </c>
      <c r="O23" s="85">
        <v>78628</v>
      </c>
      <c r="P23" s="85">
        <v>0</v>
      </c>
      <c r="Q23" s="87">
        <f>AC23</f>
        <v>6988</v>
      </c>
      <c r="R23" s="88" t="s">
        <v>29</v>
      </c>
      <c r="S23" s="82"/>
      <c r="T23" s="82"/>
      <c r="V23" s="85">
        <v>50632</v>
      </c>
      <c r="W23" s="85">
        <v>25584</v>
      </c>
      <c r="X23" s="66">
        <f>SUM(V23:W23)</f>
        <v>76216</v>
      </c>
      <c r="Z23" s="89">
        <v>502</v>
      </c>
      <c r="AA23" s="89">
        <v>4640</v>
      </c>
      <c r="AB23" s="89">
        <v>1846</v>
      </c>
      <c r="AC23" s="70">
        <f>SUM(Z23:AB23)</f>
        <v>6988</v>
      </c>
    </row>
    <row r="24" spans="1:29" s="9" customFormat="1" ht="12.75" customHeight="1">
      <c r="A24" s="95" t="s">
        <v>30</v>
      </c>
      <c r="B24" s="96" t="s">
        <v>31</v>
      </c>
      <c r="C24" s="84"/>
      <c r="D24" s="85">
        <f>E24+'164 (2)'!P23+'164 (3)'!K23+SUM('164 (3)'!N23:R23)</f>
        <v>6222951</v>
      </c>
      <c r="E24" s="85">
        <f>F24+'164 (2)'!D23+SUM('164 (2)'!M23:O23)</f>
        <v>3296646</v>
      </c>
      <c r="F24" s="85">
        <f>SUM(G24:I24)+SUM(N24:Q24)</f>
        <v>1357623</v>
      </c>
      <c r="G24" s="85">
        <f>X24</f>
        <v>158983</v>
      </c>
      <c r="H24" s="85">
        <v>30275</v>
      </c>
      <c r="I24" s="85">
        <f>SUM(K24:M24)</f>
        <v>816529</v>
      </c>
      <c r="J24" s="86"/>
      <c r="K24" s="85">
        <v>540731</v>
      </c>
      <c r="L24" s="85">
        <v>275798</v>
      </c>
      <c r="M24" s="85">
        <v>0</v>
      </c>
      <c r="N24" s="85">
        <v>160993</v>
      </c>
      <c r="O24" s="85">
        <v>171085</v>
      </c>
      <c r="P24" s="85">
        <v>0</v>
      </c>
      <c r="Q24" s="87">
        <f>AC24</f>
        <v>19758</v>
      </c>
      <c r="R24" s="88" t="s">
        <v>30</v>
      </c>
      <c r="S24" s="82"/>
      <c r="T24" s="82"/>
      <c r="V24" s="85">
        <v>66347</v>
      </c>
      <c r="W24" s="85">
        <v>92636</v>
      </c>
      <c r="X24" s="66">
        <f>SUM(V24:W24)</f>
        <v>158983</v>
      </c>
      <c r="Z24" s="89">
        <v>742</v>
      </c>
      <c r="AA24" s="89">
        <v>9485</v>
      </c>
      <c r="AB24" s="89">
        <v>9531</v>
      </c>
      <c r="AC24" s="70">
        <f>SUM(Z24:AB24)</f>
        <v>19758</v>
      </c>
    </row>
    <row r="25" spans="1:29" s="9" customFormat="1" ht="12.75" customHeight="1">
      <c r="A25" s="95" t="s">
        <v>32</v>
      </c>
      <c r="B25" s="96" t="s">
        <v>33</v>
      </c>
      <c r="C25" s="84"/>
      <c r="D25" s="85">
        <f>E25+'164 (2)'!P24+'164 (3)'!K24+SUM('164 (3)'!N24:R24)</f>
        <v>2751333</v>
      </c>
      <c r="E25" s="85">
        <f>F25+'164 (2)'!D24+SUM('164 (2)'!M24:O24)</f>
        <v>1343032</v>
      </c>
      <c r="F25" s="85">
        <f>SUM(G25:I25)+SUM(N25:Q25)</f>
        <v>589502</v>
      </c>
      <c r="G25" s="85">
        <f>X25</f>
        <v>58974</v>
      </c>
      <c r="H25" s="85">
        <v>42155</v>
      </c>
      <c r="I25" s="85">
        <f>SUM(K25:M25)</f>
        <v>351081</v>
      </c>
      <c r="J25" s="86"/>
      <c r="K25" s="85">
        <v>235897</v>
      </c>
      <c r="L25" s="85">
        <v>115184</v>
      </c>
      <c r="M25" s="85">
        <v>0</v>
      </c>
      <c r="N25" s="85">
        <v>73912</v>
      </c>
      <c r="O25" s="85">
        <v>58990</v>
      </c>
      <c r="P25" s="85">
        <v>0</v>
      </c>
      <c r="Q25" s="87">
        <f>AC25</f>
        <v>4390</v>
      </c>
      <c r="R25" s="88" t="s">
        <v>32</v>
      </c>
      <c r="S25" s="82"/>
      <c r="T25" s="82"/>
      <c r="V25" s="85">
        <v>43103</v>
      </c>
      <c r="W25" s="85">
        <v>15871</v>
      </c>
      <c r="X25" s="66">
        <f>SUM(V25:W25)</f>
        <v>58974</v>
      </c>
      <c r="Z25" s="89">
        <v>371</v>
      </c>
      <c r="AA25" s="89">
        <v>3208</v>
      </c>
      <c r="AB25" s="89">
        <v>811</v>
      </c>
      <c r="AC25" s="70">
        <f>SUM(Z25:AB25)</f>
        <v>4390</v>
      </c>
    </row>
    <row r="26" spans="1:29" s="69" customFormat="1" ht="25.5" customHeight="1">
      <c r="A26" s="90" t="s">
        <v>34</v>
      </c>
      <c r="B26" s="91" t="s">
        <v>35</v>
      </c>
      <c r="C26" s="92"/>
      <c r="D26" s="66">
        <f aca="true" t="shared" si="9" ref="D26:I26">SUM(D27:D35)</f>
        <v>30148318</v>
      </c>
      <c r="E26" s="66">
        <f t="shared" si="9"/>
        <v>15351644</v>
      </c>
      <c r="F26" s="66">
        <f t="shared" si="9"/>
        <v>6537604</v>
      </c>
      <c r="G26" s="66">
        <f t="shared" si="9"/>
        <v>648240</v>
      </c>
      <c r="H26" s="66">
        <f t="shared" si="9"/>
        <v>258718</v>
      </c>
      <c r="I26" s="66">
        <f t="shared" si="9"/>
        <v>4153038</v>
      </c>
      <c r="J26" s="75"/>
      <c r="K26" s="66">
        <f aca="true" t="shared" si="10" ref="K26:Q26">SUM(K27:K35)</f>
        <v>2754513</v>
      </c>
      <c r="L26" s="66">
        <f t="shared" si="10"/>
        <v>1394490</v>
      </c>
      <c r="M26" s="66">
        <f t="shared" si="10"/>
        <v>4035</v>
      </c>
      <c r="N26" s="66">
        <f t="shared" si="10"/>
        <v>828067</v>
      </c>
      <c r="O26" s="66">
        <f t="shared" si="10"/>
        <v>622887</v>
      </c>
      <c r="P26" s="66">
        <f t="shared" si="10"/>
        <v>668</v>
      </c>
      <c r="Q26" s="76">
        <f t="shared" si="10"/>
        <v>25986</v>
      </c>
      <c r="R26" s="93" t="s">
        <v>34</v>
      </c>
      <c r="S26" s="94"/>
      <c r="T26" s="94"/>
      <c r="V26" s="66">
        <f>SUM(V27:V35)</f>
        <v>414211</v>
      </c>
      <c r="W26" s="66">
        <f>SUM(W27:W35)</f>
        <v>234029</v>
      </c>
      <c r="X26" s="66">
        <f>SUM(X27:X35)</f>
        <v>648240</v>
      </c>
      <c r="Z26" s="70">
        <f>SUM(Z27:Z35)</f>
        <v>4242</v>
      </c>
      <c r="AA26" s="70">
        <f>SUM(AA27:AA35)</f>
        <v>18057</v>
      </c>
      <c r="AB26" s="70">
        <f>SUM(AB27:AB35)</f>
        <v>3687</v>
      </c>
      <c r="AC26" s="70">
        <f>SUM(AC27:AC35)</f>
        <v>25986</v>
      </c>
    </row>
    <row r="27" spans="1:29" s="9" customFormat="1" ht="12.75" customHeight="1">
      <c r="A27" s="95" t="s">
        <v>36</v>
      </c>
      <c r="B27" s="96" t="s">
        <v>37</v>
      </c>
      <c r="C27" s="84"/>
      <c r="D27" s="85">
        <f>E27+'164 (2)'!P26+'164 (3)'!K26+SUM('164 (3)'!N26:R26)</f>
        <v>4232617</v>
      </c>
      <c r="E27" s="85">
        <f>F27+'164 (2)'!D26+SUM('164 (2)'!M26:O26)</f>
        <v>2431199</v>
      </c>
      <c r="F27" s="85">
        <f aca="true" t="shared" si="11" ref="F27:F35">SUM(G27:I27)+SUM(N27:Q27)</f>
        <v>1081247</v>
      </c>
      <c r="G27" s="85">
        <f aca="true" t="shared" si="12" ref="G27:G35">X27</f>
        <v>140370</v>
      </c>
      <c r="H27" s="85">
        <v>32090</v>
      </c>
      <c r="I27" s="85">
        <f aca="true" t="shared" si="13" ref="I27:I35">SUM(K27:M27)</f>
        <v>678688</v>
      </c>
      <c r="J27" s="86"/>
      <c r="K27" s="85">
        <v>458786</v>
      </c>
      <c r="L27" s="85">
        <v>219902</v>
      </c>
      <c r="M27" s="85">
        <v>0</v>
      </c>
      <c r="N27" s="85">
        <v>138009</v>
      </c>
      <c r="O27" s="85">
        <v>89149</v>
      </c>
      <c r="P27" s="85">
        <v>0</v>
      </c>
      <c r="Q27" s="87">
        <f aca="true" t="shared" si="14" ref="Q27:Q35">AC27</f>
        <v>2941</v>
      </c>
      <c r="R27" s="88" t="s">
        <v>36</v>
      </c>
      <c r="S27" s="82"/>
      <c r="T27" s="82"/>
      <c r="V27" s="85">
        <v>69754</v>
      </c>
      <c r="W27" s="85">
        <v>70616</v>
      </c>
      <c r="X27" s="66">
        <f aca="true" t="shared" si="15" ref="X27:X35">SUM(V27:W27)</f>
        <v>140370</v>
      </c>
      <c r="Z27" s="89">
        <v>689</v>
      </c>
      <c r="AA27" s="89">
        <v>1425</v>
      </c>
      <c r="AB27" s="89">
        <v>827</v>
      </c>
      <c r="AC27" s="70">
        <f aca="true" t="shared" si="16" ref="AC27:AC35">SUM(Z27:AB27)</f>
        <v>2941</v>
      </c>
    </row>
    <row r="28" spans="1:29" s="9" customFormat="1" ht="12.75" customHeight="1">
      <c r="A28" s="95" t="s">
        <v>38</v>
      </c>
      <c r="B28" s="96" t="s">
        <v>39</v>
      </c>
      <c r="C28" s="84"/>
      <c r="D28" s="85">
        <f>E28+'164 (2)'!P27+'164 (3)'!K27+SUM('164 (3)'!N27:R27)</f>
        <v>2902166</v>
      </c>
      <c r="E28" s="85">
        <f>F28+'164 (2)'!D27+SUM('164 (2)'!M27:O27)</f>
        <v>1445477</v>
      </c>
      <c r="F28" s="85">
        <f t="shared" si="11"/>
        <v>658259</v>
      </c>
      <c r="G28" s="85">
        <f t="shared" si="12"/>
        <v>64231</v>
      </c>
      <c r="H28" s="85">
        <v>31085</v>
      </c>
      <c r="I28" s="85">
        <f t="shared" si="13"/>
        <v>416223</v>
      </c>
      <c r="J28" s="86"/>
      <c r="K28" s="85">
        <v>283726</v>
      </c>
      <c r="L28" s="85">
        <v>132497</v>
      </c>
      <c r="M28" s="85">
        <v>0</v>
      </c>
      <c r="N28" s="85">
        <v>81441</v>
      </c>
      <c r="O28" s="85">
        <v>61148</v>
      </c>
      <c r="P28" s="85">
        <v>0</v>
      </c>
      <c r="Q28" s="87">
        <f t="shared" si="14"/>
        <v>4131</v>
      </c>
      <c r="R28" s="88" t="s">
        <v>126</v>
      </c>
      <c r="S28" s="82"/>
      <c r="T28" s="82"/>
      <c r="V28" s="85">
        <v>45924</v>
      </c>
      <c r="W28" s="85">
        <v>18307</v>
      </c>
      <c r="X28" s="66">
        <f t="shared" si="15"/>
        <v>64231</v>
      </c>
      <c r="Z28" s="89">
        <v>430</v>
      </c>
      <c r="AA28" s="89">
        <v>3701</v>
      </c>
      <c r="AB28" s="89">
        <v>0</v>
      </c>
      <c r="AC28" s="70">
        <f t="shared" si="16"/>
        <v>4131</v>
      </c>
    </row>
    <row r="29" spans="1:29" s="9" customFormat="1" ht="12.75" customHeight="1">
      <c r="A29" s="97" t="s">
        <v>127</v>
      </c>
      <c r="B29" s="96" t="s">
        <v>40</v>
      </c>
      <c r="C29" s="84"/>
      <c r="D29" s="85">
        <f>E29+'164 (2)'!P28+'164 (3)'!K28+SUM('164 (3)'!N28:R28)</f>
        <v>4288955</v>
      </c>
      <c r="E29" s="85">
        <f>F29+'164 (2)'!D28+SUM('164 (2)'!M28:O28)</f>
        <v>2297784</v>
      </c>
      <c r="F29" s="85">
        <f t="shared" si="11"/>
        <v>985274</v>
      </c>
      <c r="G29" s="85">
        <f t="shared" si="12"/>
        <v>86113</v>
      </c>
      <c r="H29" s="85">
        <v>43510</v>
      </c>
      <c r="I29" s="85">
        <f t="shared" si="13"/>
        <v>655790</v>
      </c>
      <c r="J29" s="86"/>
      <c r="K29" s="85">
        <v>429163</v>
      </c>
      <c r="L29" s="85">
        <v>222592</v>
      </c>
      <c r="M29" s="85">
        <v>4035</v>
      </c>
      <c r="N29" s="85">
        <v>121432</v>
      </c>
      <c r="O29" s="85">
        <v>76478</v>
      </c>
      <c r="P29" s="85">
        <v>0</v>
      </c>
      <c r="Q29" s="87">
        <f t="shared" si="14"/>
        <v>1951</v>
      </c>
      <c r="R29" s="88" t="s">
        <v>128</v>
      </c>
      <c r="S29" s="82"/>
      <c r="T29" s="82"/>
      <c r="V29" s="85">
        <v>66936</v>
      </c>
      <c r="W29" s="85">
        <v>19177</v>
      </c>
      <c r="X29" s="66">
        <f t="shared" si="15"/>
        <v>86113</v>
      </c>
      <c r="Z29" s="89">
        <v>602</v>
      </c>
      <c r="AA29" s="89">
        <v>1349</v>
      </c>
      <c r="AB29" s="89">
        <v>0</v>
      </c>
      <c r="AC29" s="70">
        <f t="shared" si="16"/>
        <v>1951</v>
      </c>
    </row>
    <row r="30" spans="1:29" s="9" customFormat="1" ht="12.75" customHeight="1">
      <c r="A30" s="97" t="s">
        <v>129</v>
      </c>
      <c r="B30" s="96" t="s">
        <v>41</v>
      </c>
      <c r="C30" s="84"/>
      <c r="D30" s="85">
        <f>E30+'164 (2)'!P29+'164 (3)'!K29+SUM('164 (3)'!N29:R29)</f>
        <v>3629524</v>
      </c>
      <c r="E30" s="85">
        <f>F30+'164 (2)'!D29+SUM('164 (2)'!M29:O29)</f>
        <v>1678190</v>
      </c>
      <c r="F30" s="85">
        <f t="shared" si="11"/>
        <v>807302</v>
      </c>
      <c r="G30" s="85">
        <f t="shared" si="12"/>
        <v>69623</v>
      </c>
      <c r="H30" s="85">
        <v>30658</v>
      </c>
      <c r="I30" s="85">
        <f t="shared" si="13"/>
        <v>510458</v>
      </c>
      <c r="J30" s="86"/>
      <c r="K30" s="85">
        <v>330592</v>
      </c>
      <c r="L30" s="85">
        <v>179866</v>
      </c>
      <c r="M30" s="85">
        <v>0</v>
      </c>
      <c r="N30" s="85">
        <v>103570</v>
      </c>
      <c r="O30" s="85">
        <v>89848</v>
      </c>
      <c r="P30" s="85">
        <v>668</v>
      </c>
      <c r="Q30" s="87">
        <f t="shared" si="14"/>
        <v>2477</v>
      </c>
      <c r="R30" s="88" t="s">
        <v>130</v>
      </c>
      <c r="S30" s="82"/>
      <c r="T30" s="82"/>
      <c r="V30" s="85">
        <v>45452</v>
      </c>
      <c r="W30" s="85">
        <v>24171</v>
      </c>
      <c r="X30" s="66">
        <f t="shared" si="15"/>
        <v>69623</v>
      </c>
      <c r="Z30" s="89">
        <v>476</v>
      </c>
      <c r="AA30" s="89">
        <v>2001</v>
      </c>
      <c r="AB30" s="89">
        <v>0</v>
      </c>
      <c r="AC30" s="70">
        <f t="shared" si="16"/>
        <v>2477</v>
      </c>
    </row>
    <row r="31" spans="1:29" s="9" customFormat="1" ht="12.75" customHeight="1">
      <c r="A31" s="97" t="s">
        <v>131</v>
      </c>
      <c r="B31" s="96" t="s">
        <v>42</v>
      </c>
      <c r="C31" s="84"/>
      <c r="D31" s="85">
        <f>E31+'164 (2)'!P30+'164 (3)'!K30+SUM('164 (3)'!N30:R30)</f>
        <v>3925093</v>
      </c>
      <c r="E31" s="85">
        <f>F31+'164 (2)'!D30+SUM('164 (2)'!M30:O30)</f>
        <v>1693542</v>
      </c>
      <c r="F31" s="85">
        <f t="shared" si="11"/>
        <v>632409</v>
      </c>
      <c r="G31" s="85">
        <f t="shared" si="12"/>
        <v>67203</v>
      </c>
      <c r="H31" s="85">
        <v>31248</v>
      </c>
      <c r="I31" s="85">
        <f t="shared" si="13"/>
        <v>400881</v>
      </c>
      <c r="J31" s="86"/>
      <c r="K31" s="85">
        <v>270434</v>
      </c>
      <c r="L31" s="85">
        <v>130447</v>
      </c>
      <c r="M31" s="85">
        <v>0</v>
      </c>
      <c r="N31" s="85">
        <v>75965</v>
      </c>
      <c r="O31" s="85">
        <v>54648</v>
      </c>
      <c r="P31" s="85">
        <v>0</v>
      </c>
      <c r="Q31" s="87">
        <f t="shared" si="14"/>
        <v>2464</v>
      </c>
      <c r="R31" s="88" t="s">
        <v>132</v>
      </c>
      <c r="S31" s="82"/>
      <c r="T31" s="82"/>
      <c r="V31" s="85">
        <v>45471</v>
      </c>
      <c r="W31" s="85">
        <v>21732</v>
      </c>
      <c r="X31" s="66">
        <f t="shared" si="15"/>
        <v>67203</v>
      </c>
      <c r="Z31" s="89">
        <v>366</v>
      </c>
      <c r="AA31" s="89">
        <v>1306</v>
      </c>
      <c r="AB31" s="89">
        <v>792</v>
      </c>
      <c r="AC31" s="70">
        <f t="shared" si="16"/>
        <v>2464</v>
      </c>
    </row>
    <row r="32" spans="1:29" s="9" customFormat="1" ht="9.75" customHeight="1">
      <c r="A32" s="98"/>
      <c r="B32" s="96"/>
      <c r="C32" s="84"/>
      <c r="D32" s="85"/>
      <c r="E32" s="85"/>
      <c r="F32" s="85"/>
      <c r="G32" s="85"/>
      <c r="H32" s="85"/>
      <c r="I32" s="85"/>
      <c r="J32" s="86"/>
      <c r="K32" s="85"/>
      <c r="L32" s="85"/>
      <c r="M32" s="85"/>
      <c r="N32" s="85"/>
      <c r="O32" s="85"/>
      <c r="P32" s="85"/>
      <c r="Q32" s="87"/>
      <c r="R32" s="88"/>
      <c r="S32" s="82"/>
      <c r="T32" s="82"/>
      <c r="V32" s="85"/>
      <c r="W32" s="85"/>
      <c r="X32" s="66">
        <f t="shared" si="15"/>
        <v>0</v>
      </c>
      <c r="Z32" s="89"/>
      <c r="AA32" s="89"/>
      <c r="AB32" s="89"/>
      <c r="AC32" s="70">
        <f t="shared" si="16"/>
        <v>0</v>
      </c>
    </row>
    <row r="33" spans="1:29" s="9" customFormat="1" ht="12.75" customHeight="1">
      <c r="A33" s="97" t="s">
        <v>133</v>
      </c>
      <c r="B33" s="96" t="s">
        <v>43</v>
      </c>
      <c r="C33" s="84"/>
      <c r="D33" s="85">
        <f>E33+'164 (2)'!P32+'164 (3)'!K32+SUM('164 (3)'!N32:R32)</f>
        <v>3021775</v>
      </c>
      <c r="E33" s="85">
        <f>F33+'164 (2)'!D32+SUM('164 (2)'!M32:O32)</f>
        <v>1431132</v>
      </c>
      <c r="F33" s="85">
        <f t="shared" si="11"/>
        <v>627961</v>
      </c>
      <c r="G33" s="85">
        <f t="shared" si="12"/>
        <v>64523</v>
      </c>
      <c r="H33" s="85">
        <v>30351</v>
      </c>
      <c r="I33" s="85">
        <f t="shared" si="13"/>
        <v>397931</v>
      </c>
      <c r="J33" s="86"/>
      <c r="K33" s="85">
        <v>258955</v>
      </c>
      <c r="L33" s="85">
        <v>138976</v>
      </c>
      <c r="M33" s="85">
        <v>0</v>
      </c>
      <c r="N33" s="85">
        <v>77182</v>
      </c>
      <c r="O33" s="85">
        <v>53114</v>
      </c>
      <c r="P33" s="85">
        <v>0</v>
      </c>
      <c r="Q33" s="87">
        <f t="shared" si="14"/>
        <v>4860</v>
      </c>
      <c r="R33" s="88" t="s">
        <v>134</v>
      </c>
      <c r="S33" s="82"/>
      <c r="T33" s="82"/>
      <c r="V33" s="85">
        <v>41910</v>
      </c>
      <c r="W33" s="85">
        <v>22613</v>
      </c>
      <c r="X33" s="66">
        <f t="shared" si="15"/>
        <v>64523</v>
      </c>
      <c r="Z33" s="89">
        <v>420</v>
      </c>
      <c r="AA33" s="89">
        <v>3467</v>
      </c>
      <c r="AB33" s="89">
        <v>973</v>
      </c>
      <c r="AC33" s="70">
        <f t="shared" si="16"/>
        <v>4860</v>
      </c>
    </row>
    <row r="34" spans="1:29" s="9" customFormat="1" ht="12.75" customHeight="1">
      <c r="A34" s="97" t="s">
        <v>135</v>
      </c>
      <c r="B34" s="96" t="s">
        <v>44</v>
      </c>
      <c r="C34" s="84"/>
      <c r="D34" s="85">
        <f>E34+'164 (2)'!P33+'164 (3)'!K33+SUM('164 (3)'!N33:R33)</f>
        <v>2234769</v>
      </c>
      <c r="E34" s="85">
        <f>F34+'164 (2)'!D33+SUM('164 (2)'!M33:O33)</f>
        <v>1210524</v>
      </c>
      <c r="F34" s="85">
        <f t="shared" si="11"/>
        <v>585849</v>
      </c>
      <c r="G34" s="85">
        <f t="shared" si="12"/>
        <v>54774</v>
      </c>
      <c r="H34" s="85">
        <v>30543</v>
      </c>
      <c r="I34" s="85">
        <f t="shared" si="13"/>
        <v>364344</v>
      </c>
      <c r="J34" s="86"/>
      <c r="K34" s="85">
        <v>240728</v>
      </c>
      <c r="L34" s="85">
        <v>123616</v>
      </c>
      <c r="M34" s="85">
        <v>0</v>
      </c>
      <c r="N34" s="85">
        <v>73069</v>
      </c>
      <c r="O34" s="85">
        <v>59755</v>
      </c>
      <c r="P34" s="85">
        <v>0</v>
      </c>
      <c r="Q34" s="87">
        <f t="shared" si="14"/>
        <v>3364</v>
      </c>
      <c r="R34" s="88" t="s">
        <v>136</v>
      </c>
      <c r="S34" s="82"/>
      <c r="T34" s="82"/>
      <c r="V34" s="85">
        <v>37924</v>
      </c>
      <c r="W34" s="85">
        <v>16850</v>
      </c>
      <c r="X34" s="66">
        <f t="shared" si="15"/>
        <v>54774</v>
      </c>
      <c r="Z34" s="89">
        <v>364</v>
      </c>
      <c r="AA34" s="89">
        <v>3000</v>
      </c>
      <c r="AB34" s="89">
        <v>0</v>
      </c>
      <c r="AC34" s="70">
        <f t="shared" si="16"/>
        <v>3364</v>
      </c>
    </row>
    <row r="35" spans="1:29" s="9" customFormat="1" ht="12.75" customHeight="1">
      <c r="A35" s="97" t="s">
        <v>137</v>
      </c>
      <c r="B35" s="96" t="s">
        <v>45</v>
      </c>
      <c r="C35" s="84"/>
      <c r="D35" s="85">
        <f>E35+'164 (2)'!P34+'164 (3)'!K34+SUM('164 (3)'!N34:R34)</f>
        <v>5913419</v>
      </c>
      <c r="E35" s="85">
        <f>F35+'164 (2)'!D34+SUM('164 (2)'!M34:O34)</f>
        <v>3163796</v>
      </c>
      <c r="F35" s="85">
        <f t="shared" si="11"/>
        <v>1159303</v>
      </c>
      <c r="G35" s="85">
        <f t="shared" si="12"/>
        <v>101403</v>
      </c>
      <c r="H35" s="85">
        <v>29233</v>
      </c>
      <c r="I35" s="85">
        <f t="shared" si="13"/>
        <v>728723</v>
      </c>
      <c r="J35" s="86"/>
      <c r="K35" s="85">
        <v>482129</v>
      </c>
      <c r="L35" s="85">
        <v>246594</v>
      </c>
      <c r="M35" s="85">
        <v>0</v>
      </c>
      <c r="N35" s="85">
        <v>157399</v>
      </c>
      <c r="O35" s="85">
        <v>138747</v>
      </c>
      <c r="P35" s="85">
        <v>0</v>
      </c>
      <c r="Q35" s="87">
        <f t="shared" si="14"/>
        <v>3798</v>
      </c>
      <c r="R35" s="88" t="s">
        <v>138</v>
      </c>
      <c r="S35" s="82"/>
      <c r="T35" s="82"/>
      <c r="V35" s="85">
        <v>60840</v>
      </c>
      <c r="W35" s="85">
        <v>40563</v>
      </c>
      <c r="X35" s="66">
        <f t="shared" si="15"/>
        <v>101403</v>
      </c>
      <c r="Z35" s="89">
        <v>895</v>
      </c>
      <c r="AA35" s="89">
        <v>1808</v>
      </c>
      <c r="AB35" s="89">
        <v>1095</v>
      </c>
      <c r="AC35" s="70">
        <f t="shared" si="16"/>
        <v>3798</v>
      </c>
    </row>
    <row r="36" spans="1:29" s="69" customFormat="1" ht="25.5" customHeight="1">
      <c r="A36" s="90" t="s">
        <v>46</v>
      </c>
      <c r="B36" s="91" t="s">
        <v>47</v>
      </c>
      <c r="C36" s="92"/>
      <c r="D36" s="66">
        <f aca="true" t="shared" si="17" ref="D36:I36">SUM(D37:D39)</f>
        <v>13390769</v>
      </c>
      <c r="E36" s="66">
        <f t="shared" si="17"/>
        <v>6043251</v>
      </c>
      <c r="F36" s="66">
        <f t="shared" si="17"/>
        <v>2526546</v>
      </c>
      <c r="G36" s="66">
        <f t="shared" si="17"/>
        <v>250235</v>
      </c>
      <c r="H36" s="66">
        <f t="shared" si="17"/>
        <v>98681</v>
      </c>
      <c r="I36" s="66">
        <f t="shared" si="17"/>
        <v>1609987</v>
      </c>
      <c r="J36" s="75"/>
      <c r="K36" s="66">
        <f aca="true" t="shared" si="18" ref="K36:Q36">SUM(K37:K39)</f>
        <v>1071920</v>
      </c>
      <c r="L36" s="66">
        <f t="shared" si="18"/>
        <v>538067</v>
      </c>
      <c r="M36" s="66">
        <f t="shared" si="18"/>
        <v>0</v>
      </c>
      <c r="N36" s="66">
        <f t="shared" si="18"/>
        <v>302907</v>
      </c>
      <c r="O36" s="66">
        <f t="shared" si="18"/>
        <v>238366</v>
      </c>
      <c r="P36" s="66">
        <f t="shared" si="18"/>
        <v>0</v>
      </c>
      <c r="Q36" s="76">
        <f t="shared" si="18"/>
        <v>26370</v>
      </c>
      <c r="R36" s="93" t="s">
        <v>46</v>
      </c>
      <c r="S36" s="94"/>
      <c r="T36" s="94"/>
      <c r="V36" s="66">
        <f>SUM(V37:V39)</f>
        <v>160248</v>
      </c>
      <c r="W36" s="66">
        <f>SUM(W37:W39)</f>
        <v>89987</v>
      </c>
      <c r="X36" s="66">
        <f>SUM(X37:X39)</f>
        <v>250235</v>
      </c>
      <c r="Z36" s="70">
        <f>SUM(Z37:Z39)</f>
        <v>1585</v>
      </c>
      <c r="AA36" s="70">
        <f>SUM(AA37:AA39)</f>
        <v>8764</v>
      </c>
      <c r="AB36" s="70">
        <f>SUM(AB37:AB39)</f>
        <v>16021</v>
      </c>
      <c r="AC36" s="70">
        <f>SUM(AC37:AC39)</f>
        <v>26370</v>
      </c>
    </row>
    <row r="37" spans="1:29" s="9" customFormat="1" ht="12.75" customHeight="1">
      <c r="A37" s="97" t="s">
        <v>139</v>
      </c>
      <c r="B37" s="96" t="s">
        <v>48</v>
      </c>
      <c r="C37" s="84"/>
      <c r="D37" s="85">
        <f>E37+'164 (2)'!P36+'164 (3)'!K36+SUM('164 (3)'!N36:R36)</f>
        <v>6146990</v>
      </c>
      <c r="E37" s="85">
        <f>F37+'164 (2)'!D36+SUM('164 (2)'!M36:O36)</f>
        <v>2463009</v>
      </c>
      <c r="F37" s="85">
        <f>SUM(G37:I37)+SUM(N37:Q37)</f>
        <v>1046553</v>
      </c>
      <c r="G37" s="85">
        <f>X37</f>
        <v>92662</v>
      </c>
      <c r="H37" s="85">
        <v>33138</v>
      </c>
      <c r="I37" s="85">
        <f>SUM(K37:M37)</f>
        <v>685772</v>
      </c>
      <c r="J37" s="86"/>
      <c r="K37" s="85">
        <v>461110</v>
      </c>
      <c r="L37" s="85">
        <v>224662</v>
      </c>
      <c r="M37" s="85">
        <v>0</v>
      </c>
      <c r="N37" s="85">
        <v>126030</v>
      </c>
      <c r="O37" s="85">
        <v>94934</v>
      </c>
      <c r="P37" s="85">
        <v>0</v>
      </c>
      <c r="Q37" s="87">
        <f>AC37</f>
        <v>14017</v>
      </c>
      <c r="R37" s="88" t="s">
        <v>140</v>
      </c>
      <c r="S37" s="82"/>
      <c r="T37" s="82"/>
      <c r="V37" s="85">
        <v>59992</v>
      </c>
      <c r="W37" s="85">
        <v>32670</v>
      </c>
      <c r="X37" s="66">
        <f>SUM(V37:W37)</f>
        <v>92662</v>
      </c>
      <c r="Z37" s="89">
        <v>707</v>
      </c>
      <c r="AA37" s="89">
        <v>5736</v>
      </c>
      <c r="AB37" s="89">
        <v>7574</v>
      </c>
      <c r="AC37" s="70">
        <f>SUM(Z37:AB37)</f>
        <v>14017</v>
      </c>
    </row>
    <row r="38" spans="1:29" s="9" customFormat="1" ht="12.75" customHeight="1">
      <c r="A38" s="97" t="s">
        <v>141</v>
      </c>
      <c r="B38" s="96" t="s">
        <v>49</v>
      </c>
      <c r="C38" s="84"/>
      <c r="D38" s="85">
        <f>E38+'164 (2)'!P37+'164 (3)'!K37+SUM('164 (3)'!N37:R37)</f>
        <v>3046431</v>
      </c>
      <c r="E38" s="85">
        <f>F38+'164 (2)'!D37+SUM('164 (2)'!M37:O37)</f>
        <v>1479918</v>
      </c>
      <c r="F38" s="85">
        <f>SUM(G38:I38)+SUM(N38:Q38)</f>
        <v>573004</v>
      </c>
      <c r="G38" s="85">
        <f>X38</f>
        <v>74111</v>
      </c>
      <c r="H38" s="85">
        <v>32519</v>
      </c>
      <c r="I38" s="85">
        <f>SUM(K38:M38)</f>
        <v>343615</v>
      </c>
      <c r="J38" s="86"/>
      <c r="K38" s="85">
        <v>225478</v>
      </c>
      <c r="L38" s="85">
        <v>118137</v>
      </c>
      <c r="M38" s="85">
        <v>0</v>
      </c>
      <c r="N38" s="85">
        <v>67507</v>
      </c>
      <c r="O38" s="85">
        <v>50907</v>
      </c>
      <c r="P38" s="85">
        <v>0</v>
      </c>
      <c r="Q38" s="87">
        <f>AC38</f>
        <v>4345</v>
      </c>
      <c r="R38" s="88" t="s">
        <v>142</v>
      </c>
      <c r="S38" s="82"/>
      <c r="T38" s="82"/>
      <c r="V38" s="85">
        <v>45655</v>
      </c>
      <c r="W38" s="85">
        <v>28456</v>
      </c>
      <c r="X38" s="66">
        <f>SUM(V38:W38)</f>
        <v>74111</v>
      </c>
      <c r="Z38" s="89">
        <v>363</v>
      </c>
      <c r="AA38" s="89">
        <v>3028</v>
      </c>
      <c r="AB38" s="89">
        <v>954</v>
      </c>
      <c r="AC38" s="70">
        <f>SUM(Z38:AB38)</f>
        <v>4345</v>
      </c>
    </row>
    <row r="39" spans="1:29" s="9" customFormat="1" ht="12.75" customHeight="1">
      <c r="A39" s="97" t="s">
        <v>143</v>
      </c>
      <c r="B39" s="96" t="s">
        <v>50</v>
      </c>
      <c r="C39" s="84"/>
      <c r="D39" s="85">
        <f>E39+'164 (2)'!P38+'164 (3)'!K38+SUM('164 (3)'!N38:R38)</f>
        <v>4197348</v>
      </c>
      <c r="E39" s="85">
        <f>F39+'164 (2)'!D38+SUM('164 (2)'!M38:O38)</f>
        <v>2100324</v>
      </c>
      <c r="F39" s="85">
        <f>SUM(G39:I39)+SUM(N39:Q39)</f>
        <v>906989</v>
      </c>
      <c r="G39" s="85">
        <f>X39</f>
        <v>83462</v>
      </c>
      <c r="H39" s="85">
        <v>33024</v>
      </c>
      <c r="I39" s="85">
        <f>SUM(K39:M39)</f>
        <v>580600</v>
      </c>
      <c r="J39" s="86"/>
      <c r="K39" s="85">
        <v>385332</v>
      </c>
      <c r="L39" s="85">
        <v>195268</v>
      </c>
      <c r="M39" s="85">
        <v>0</v>
      </c>
      <c r="N39" s="85">
        <v>109370</v>
      </c>
      <c r="O39" s="85">
        <v>92525</v>
      </c>
      <c r="P39" s="85">
        <v>0</v>
      </c>
      <c r="Q39" s="87">
        <f>AC39</f>
        <v>8008</v>
      </c>
      <c r="R39" s="88" t="s">
        <v>144</v>
      </c>
      <c r="S39" s="82"/>
      <c r="T39" s="82"/>
      <c r="V39" s="85">
        <v>54601</v>
      </c>
      <c r="W39" s="85">
        <v>28861</v>
      </c>
      <c r="X39" s="66">
        <f>SUM(V39:W39)</f>
        <v>83462</v>
      </c>
      <c r="Z39" s="89">
        <v>515</v>
      </c>
      <c r="AA39" s="89">
        <v>0</v>
      </c>
      <c r="AB39" s="89">
        <v>7493</v>
      </c>
      <c r="AC39" s="70">
        <f>SUM(Z39:AB39)</f>
        <v>8008</v>
      </c>
    </row>
    <row r="40" spans="1:29" s="69" customFormat="1" ht="25.5" customHeight="1">
      <c r="A40" s="90" t="s">
        <v>51</v>
      </c>
      <c r="B40" s="91" t="s">
        <v>52</v>
      </c>
      <c r="C40" s="92"/>
      <c r="D40" s="66">
        <f aca="true" t="shared" si="19" ref="D40:I40">SUM(D41:D50)</f>
        <v>40257857</v>
      </c>
      <c r="E40" s="66">
        <f t="shared" si="19"/>
        <v>18869626</v>
      </c>
      <c r="F40" s="66">
        <f t="shared" si="19"/>
        <v>7340800</v>
      </c>
      <c r="G40" s="66">
        <f t="shared" si="19"/>
        <v>686421</v>
      </c>
      <c r="H40" s="66">
        <f t="shared" si="19"/>
        <v>309405</v>
      </c>
      <c r="I40" s="66">
        <f t="shared" si="19"/>
        <v>4589385</v>
      </c>
      <c r="J40" s="75"/>
      <c r="K40" s="66">
        <f aca="true" t="shared" si="20" ref="K40:Q40">SUM(K41:K50)</f>
        <v>3100430</v>
      </c>
      <c r="L40" s="66">
        <f t="shared" si="20"/>
        <v>1433833</v>
      </c>
      <c r="M40" s="66">
        <f t="shared" si="20"/>
        <v>55122</v>
      </c>
      <c r="N40" s="66">
        <f t="shared" si="20"/>
        <v>914572</v>
      </c>
      <c r="O40" s="66">
        <f t="shared" si="20"/>
        <v>758143</v>
      </c>
      <c r="P40" s="66">
        <f t="shared" si="20"/>
        <v>1015</v>
      </c>
      <c r="Q40" s="76">
        <f t="shared" si="20"/>
        <v>81859</v>
      </c>
      <c r="R40" s="93" t="s">
        <v>51</v>
      </c>
      <c r="S40" s="94"/>
      <c r="T40" s="94"/>
      <c r="V40" s="66">
        <f>SUM(V41:V50)</f>
        <v>448499</v>
      </c>
      <c r="W40" s="66">
        <f>SUM(W41:W50)</f>
        <v>237922</v>
      </c>
      <c r="X40" s="66">
        <f>SUM(X41:X50)</f>
        <v>686421</v>
      </c>
      <c r="Z40" s="70">
        <f>SUM(Z41:Z50)</f>
        <v>4444</v>
      </c>
      <c r="AA40" s="70">
        <f>SUM(AA41:AA50)</f>
        <v>34277</v>
      </c>
      <c r="AB40" s="70">
        <f>SUM(AB41:AB50)</f>
        <v>43138</v>
      </c>
      <c r="AC40" s="70">
        <f>SUM(AC41:AC50)</f>
        <v>81859</v>
      </c>
    </row>
    <row r="41" spans="1:29" s="9" customFormat="1" ht="12.75" customHeight="1">
      <c r="A41" s="97" t="s">
        <v>145</v>
      </c>
      <c r="B41" s="96" t="s">
        <v>53</v>
      </c>
      <c r="C41" s="84"/>
      <c r="D41" s="85">
        <f>E41+'164 (2)'!P40+'164 (3)'!K40+SUM('164 (3)'!N40:R40)</f>
        <v>5630414</v>
      </c>
      <c r="E41" s="85">
        <f>F41+'164 (2)'!D40+SUM('164 (2)'!M40:O40)</f>
        <v>2124188</v>
      </c>
      <c r="F41" s="85">
        <f aca="true" t="shared" si="21" ref="F41:F50">SUM(G41:I41)+SUM(N41:Q41)</f>
        <v>713402</v>
      </c>
      <c r="G41" s="85">
        <f aca="true" t="shared" si="22" ref="G41:G50">X41</f>
        <v>68197</v>
      </c>
      <c r="H41" s="85">
        <v>37752</v>
      </c>
      <c r="I41" s="85">
        <f aca="true" t="shared" si="23" ref="I41:I50">SUM(K41:M41)</f>
        <v>444141</v>
      </c>
      <c r="J41" s="86"/>
      <c r="K41" s="85">
        <v>296795</v>
      </c>
      <c r="L41" s="85">
        <v>138779</v>
      </c>
      <c r="M41" s="85">
        <v>8567</v>
      </c>
      <c r="N41" s="85">
        <v>86151</v>
      </c>
      <c r="O41" s="85">
        <v>69405</v>
      </c>
      <c r="P41" s="85">
        <v>0</v>
      </c>
      <c r="Q41" s="87">
        <f aca="true" t="shared" si="24" ref="Q41:Q50">AC41</f>
        <v>7756</v>
      </c>
      <c r="R41" s="88" t="s">
        <v>146</v>
      </c>
      <c r="S41" s="82"/>
      <c r="T41" s="82"/>
      <c r="V41" s="85">
        <v>43076</v>
      </c>
      <c r="W41" s="85">
        <v>25121</v>
      </c>
      <c r="X41" s="66">
        <f aca="true" t="shared" si="25" ref="X41:X50">SUM(V41:W41)</f>
        <v>68197</v>
      </c>
      <c r="Z41" s="89">
        <v>417</v>
      </c>
      <c r="AA41" s="89">
        <v>3900</v>
      </c>
      <c r="AB41" s="89">
        <v>3439</v>
      </c>
      <c r="AC41" s="70">
        <f aca="true" t="shared" si="26" ref="AC41:AC50">SUM(Z41:AB41)</f>
        <v>7756</v>
      </c>
    </row>
    <row r="42" spans="1:29" s="9" customFormat="1" ht="12.75" customHeight="1">
      <c r="A42" s="97" t="s">
        <v>147</v>
      </c>
      <c r="B42" s="96" t="s">
        <v>54</v>
      </c>
      <c r="C42" s="84"/>
      <c r="D42" s="85">
        <f>E42+'164 (2)'!P41+'164 (3)'!K41+SUM('164 (3)'!N41:R41)</f>
        <v>2240556</v>
      </c>
      <c r="E42" s="85">
        <f>F42+'164 (2)'!D41+SUM('164 (2)'!M41:O41)</f>
        <v>1055515</v>
      </c>
      <c r="F42" s="85">
        <f t="shared" si="21"/>
        <v>452026</v>
      </c>
      <c r="G42" s="85">
        <f t="shared" si="22"/>
        <v>55638</v>
      </c>
      <c r="H42" s="85">
        <v>30482</v>
      </c>
      <c r="I42" s="85">
        <f t="shared" si="23"/>
        <v>247100</v>
      </c>
      <c r="J42" s="86"/>
      <c r="K42" s="85">
        <v>167543</v>
      </c>
      <c r="L42" s="85">
        <v>79557</v>
      </c>
      <c r="M42" s="85">
        <v>0</v>
      </c>
      <c r="N42" s="85">
        <v>54661</v>
      </c>
      <c r="O42" s="85">
        <v>60965</v>
      </c>
      <c r="P42" s="85">
        <v>0</v>
      </c>
      <c r="Q42" s="87">
        <f t="shared" si="24"/>
        <v>3180</v>
      </c>
      <c r="R42" s="88" t="s">
        <v>148</v>
      </c>
      <c r="S42" s="82"/>
      <c r="T42" s="82"/>
      <c r="V42" s="85">
        <v>36596</v>
      </c>
      <c r="W42" s="85">
        <v>19042</v>
      </c>
      <c r="X42" s="66">
        <f t="shared" si="25"/>
        <v>55638</v>
      </c>
      <c r="Z42" s="89">
        <v>233</v>
      </c>
      <c r="AA42" s="89">
        <v>2428</v>
      </c>
      <c r="AB42" s="89">
        <v>519</v>
      </c>
      <c r="AC42" s="70">
        <f t="shared" si="26"/>
        <v>3180</v>
      </c>
    </row>
    <row r="43" spans="1:29" s="9" customFormat="1" ht="12.75" customHeight="1">
      <c r="A43" s="97" t="s">
        <v>149</v>
      </c>
      <c r="B43" s="96" t="s">
        <v>55</v>
      </c>
      <c r="C43" s="84"/>
      <c r="D43" s="85">
        <f>E43+'164 (2)'!P42+'164 (3)'!K42+SUM('164 (3)'!N42:R42)</f>
        <v>4223170</v>
      </c>
      <c r="E43" s="85">
        <f>F43+'164 (2)'!D42+SUM('164 (2)'!M42:O42)</f>
        <v>1839793</v>
      </c>
      <c r="F43" s="85">
        <f t="shared" si="21"/>
        <v>751822</v>
      </c>
      <c r="G43" s="85">
        <f t="shared" si="22"/>
        <v>77992</v>
      </c>
      <c r="H43" s="85">
        <v>30264</v>
      </c>
      <c r="I43" s="85">
        <f t="shared" si="23"/>
        <v>458291</v>
      </c>
      <c r="J43" s="86"/>
      <c r="K43" s="85">
        <v>315730</v>
      </c>
      <c r="L43" s="85">
        <v>142561</v>
      </c>
      <c r="M43" s="85">
        <v>0</v>
      </c>
      <c r="N43" s="85">
        <v>87988</v>
      </c>
      <c r="O43" s="85">
        <v>92303</v>
      </c>
      <c r="P43" s="85">
        <v>0</v>
      </c>
      <c r="Q43" s="87">
        <f t="shared" si="24"/>
        <v>4984</v>
      </c>
      <c r="R43" s="88" t="s">
        <v>150</v>
      </c>
      <c r="S43" s="82"/>
      <c r="T43" s="82"/>
      <c r="V43" s="85">
        <v>49986</v>
      </c>
      <c r="W43" s="85">
        <v>28006</v>
      </c>
      <c r="X43" s="66">
        <f t="shared" si="25"/>
        <v>77992</v>
      </c>
      <c r="Z43" s="89">
        <v>405</v>
      </c>
      <c r="AA43" s="89">
        <v>4579</v>
      </c>
      <c r="AB43" s="89">
        <v>0</v>
      </c>
      <c r="AC43" s="70">
        <f t="shared" si="26"/>
        <v>4984</v>
      </c>
    </row>
    <row r="44" spans="1:29" s="9" customFormat="1" ht="12.75" customHeight="1">
      <c r="A44" s="97" t="s">
        <v>151</v>
      </c>
      <c r="B44" s="96" t="s">
        <v>56</v>
      </c>
      <c r="C44" s="84"/>
      <c r="D44" s="85">
        <f>E44+'164 (2)'!P43+'164 (3)'!K43+SUM('164 (3)'!N43:R43)</f>
        <v>5602696</v>
      </c>
      <c r="E44" s="85">
        <f>F44+'164 (2)'!D43+SUM('164 (2)'!M43:O43)</f>
        <v>2636828</v>
      </c>
      <c r="F44" s="85">
        <f t="shared" si="21"/>
        <v>993119</v>
      </c>
      <c r="G44" s="85">
        <f t="shared" si="22"/>
        <v>91258</v>
      </c>
      <c r="H44" s="85">
        <v>31480</v>
      </c>
      <c r="I44" s="85">
        <f t="shared" si="23"/>
        <v>640438</v>
      </c>
      <c r="J44" s="86"/>
      <c r="K44" s="85">
        <v>417829</v>
      </c>
      <c r="L44" s="85">
        <v>192969</v>
      </c>
      <c r="M44" s="85">
        <v>29640</v>
      </c>
      <c r="N44" s="85">
        <v>118729</v>
      </c>
      <c r="O44" s="85">
        <v>97259</v>
      </c>
      <c r="P44" s="85">
        <v>0</v>
      </c>
      <c r="Q44" s="87">
        <f t="shared" si="24"/>
        <v>13955</v>
      </c>
      <c r="R44" s="88" t="s">
        <v>152</v>
      </c>
      <c r="S44" s="82"/>
      <c r="T44" s="82"/>
      <c r="V44" s="85">
        <v>56916</v>
      </c>
      <c r="W44" s="85">
        <v>34342</v>
      </c>
      <c r="X44" s="66">
        <f t="shared" si="25"/>
        <v>91258</v>
      </c>
      <c r="Z44" s="89">
        <v>575</v>
      </c>
      <c r="AA44" s="89">
        <v>5348</v>
      </c>
      <c r="AB44" s="89">
        <v>8032</v>
      </c>
      <c r="AC44" s="70">
        <f t="shared" si="26"/>
        <v>13955</v>
      </c>
    </row>
    <row r="45" spans="1:29" s="9" customFormat="1" ht="12.75" customHeight="1">
      <c r="A45" s="97" t="s">
        <v>153</v>
      </c>
      <c r="B45" s="96" t="s">
        <v>57</v>
      </c>
      <c r="C45" s="84"/>
      <c r="D45" s="85">
        <f>E45+'164 (2)'!P44+'164 (3)'!K44+SUM('164 (3)'!N44:R44)</f>
        <v>4059876</v>
      </c>
      <c r="E45" s="85">
        <f>F45+'164 (2)'!D44+SUM('164 (2)'!M44:O44)</f>
        <v>1573969</v>
      </c>
      <c r="F45" s="85">
        <f t="shared" si="21"/>
        <v>640242</v>
      </c>
      <c r="G45" s="85">
        <f t="shared" si="22"/>
        <v>62593</v>
      </c>
      <c r="H45" s="85">
        <v>32083</v>
      </c>
      <c r="I45" s="85">
        <f t="shared" si="23"/>
        <v>385249</v>
      </c>
      <c r="J45" s="86"/>
      <c r="K45" s="85">
        <v>265182</v>
      </c>
      <c r="L45" s="85">
        <v>120067</v>
      </c>
      <c r="M45" s="85">
        <v>0</v>
      </c>
      <c r="N45" s="85">
        <v>74975</v>
      </c>
      <c r="O45" s="85">
        <v>63400</v>
      </c>
      <c r="P45" s="85">
        <v>0</v>
      </c>
      <c r="Q45" s="87">
        <f t="shared" si="24"/>
        <v>21942</v>
      </c>
      <c r="R45" s="88" t="s">
        <v>154</v>
      </c>
      <c r="S45" s="82"/>
      <c r="T45" s="82"/>
      <c r="V45" s="85">
        <v>40590</v>
      </c>
      <c r="W45" s="85">
        <v>22003</v>
      </c>
      <c r="X45" s="66">
        <f t="shared" si="25"/>
        <v>62593</v>
      </c>
      <c r="Z45" s="89">
        <v>401</v>
      </c>
      <c r="AA45" s="89">
        <v>3980</v>
      </c>
      <c r="AB45" s="89">
        <v>17561</v>
      </c>
      <c r="AC45" s="70">
        <f t="shared" si="26"/>
        <v>21942</v>
      </c>
    </row>
    <row r="46" spans="1:29" s="9" customFormat="1" ht="9.75" customHeight="1">
      <c r="A46" s="98"/>
      <c r="B46" s="96"/>
      <c r="C46" s="84"/>
      <c r="D46" s="85"/>
      <c r="E46" s="85"/>
      <c r="F46" s="85"/>
      <c r="G46" s="85"/>
      <c r="H46" s="85"/>
      <c r="I46" s="85"/>
      <c r="J46" s="86"/>
      <c r="K46" s="85"/>
      <c r="L46" s="85"/>
      <c r="M46" s="85"/>
      <c r="N46" s="85"/>
      <c r="O46" s="85"/>
      <c r="P46" s="85"/>
      <c r="Q46" s="87"/>
      <c r="R46" s="88"/>
      <c r="S46" s="82"/>
      <c r="T46" s="82"/>
      <c r="V46" s="85"/>
      <c r="W46" s="85"/>
      <c r="X46" s="66">
        <f t="shared" si="25"/>
        <v>0</v>
      </c>
      <c r="Z46" s="89"/>
      <c r="AA46" s="89"/>
      <c r="AB46" s="89"/>
      <c r="AC46" s="70">
        <f t="shared" si="26"/>
        <v>0</v>
      </c>
    </row>
    <row r="47" spans="1:29" s="9" customFormat="1" ht="12.75" customHeight="1">
      <c r="A47" s="97" t="s">
        <v>155</v>
      </c>
      <c r="B47" s="96" t="s">
        <v>58</v>
      </c>
      <c r="C47" s="84"/>
      <c r="D47" s="85">
        <f>E47+'164 (2)'!P46+'164 (3)'!K46+SUM('164 (3)'!N46:R46)</f>
        <v>3376128</v>
      </c>
      <c r="E47" s="85">
        <f>F47+'164 (2)'!D46+SUM('164 (2)'!M46:O46)</f>
        <v>1944671</v>
      </c>
      <c r="F47" s="85">
        <f>SUM(G47:I47)+SUM(N47:Q47)</f>
        <v>682073</v>
      </c>
      <c r="G47" s="85">
        <f t="shared" si="22"/>
        <v>78290</v>
      </c>
      <c r="H47" s="85">
        <v>31110</v>
      </c>
      <c r="I47" s="85">
        <f t="shared" si="23"/>
        <v>419808</v>
      </c>
      <c r="J47" s="86"/>
      <c r="K47" s="85">
        <v>288790</v>
      </c>
      <c r="L47" s="85">
        <v>131018</v>
      </c>
      <c r="M47" s="85">
        <v>0</v>
      </c>
      <c r="N47" s="85">
        <v>84950</v>
      </c>
      <c r="O47" s="85">
        <v>57736</v>
      </c>
      <c r="P47" s="85">
        <v>0</v>
      </c>
      <c r="Q47" s="87">
        <f t="shared" si="24"/>
        <v>10179</v>
      </c>
      <c r="R47" s="88" t="s">
        <v>156</v>
      </c>
      <c r="S47" s="82"/>
      <c r="T47" s="82"/>
      <c r="V47" s="85">
        <v>54834</v>
      </c>
      <c r="W47" s="85">
        <v>23456</v>
      </c>
      <c r="X47" s="66">
        <f t="shared" si="25"/>
        <v>78290</v>
      </c>
      <c r="Z47" s="89">
        <v>385</v>
      </c>
      <c r="AA47" s="89">
        <v>1000</v>
      </c>
      <c r="AB47" s="89">
        <v>8794</v>
      </c>
      <c r="AC47" s="70">
        <f t="shared" si="26"/>
        <v>10179</v>
      </c>
    </row>
    <row r="48" spans="1:29" s="9" customFormat="1" ht="12.75" customHeight="1">
      <c r="A48" s="97" t="s">
        <v>157</v>
      </c>
      <c r="B48" s="96" t="s">
        <v>59</v>
      </c>
      <c r="C48" s="84"/>
      <c r="D48" s="85">
        <f>E48+'164 (2)'!P47+'164 (3)'!K47+SUM('164 (3)'!N47:R47)</f>
        <v>4286703</v>
      </c>
      <c r="E48" s="85">
        <f>F48+'164 (2)'!D47+SUM('164 (2)'!M47:O47)</f>
        <v>2230493</v>
      </c>
      <c r="F48" s="85">
        <f t="shared" si="21"/>
        <v>948697</v>
      </c>
      <c r="G48" s="85">
        <f t="shared" si="22"/>
        <v>81464</v>
      </c>
      <c r="H48" s="85">
        <v>35872</v>
      </c>
      <c r="I48" s="85">
        <f t="shared" si="23"/>
        <v>596327</v>
      </c>
      <c r="J48" s="86"/>
      <c r="K48" s="85">
        <v>396857</v>
      </c>
      <c r="L48" s="85">
        <v>199470</v>
      </c>
      <c r="M48" s="85">
        <v>0</v>
      </c>
      <c r="N48" s="85">
        <v>117224</v>
      </c>
      <c r="O48" s="85">
        <v>112028</v>
      </c>
      <c r="P48" s="85">
        <v>0</v>
      </c>
      <c r="Q48" s="87">
        <f t="shared" si="24"/>
        <v>5782</v>
      </c>
      <c r="R48" s="88" t="s">
        <v>158</v>
      </c>
      <c r="S48" s="82"/>
      <c r="T48" s="82"/>
      <c r="V48" s="85">
        <v>53760</v>
      </c>
      <c r="W48" s="85">
        <v>27704</v>
      </c>
      <c r="X48" s="66">
        <f t="shared" si="25"/>
        <v>81464</v>
      </c>
      <c r="Z48" s="89">
        <v>589</v>
      </c>
      <c r="AA48" s="89">
        <v>5193</v>
      </c>
      <c r="AB48" s="89">
        <v>0</v>
      </c>
      <c r="AC48" s="70">
        <f t="shared" si="26"/>
        <v>5782</v>
      </c>
    </row>
    <row r="49" spans="1:29" s="9" customFormat="1" ht="12.75" customHeight="1">
      <c r="A49" s="97" t="s">
        <v>159</v>
      </c>
      <c r="B49" s="96" t="s">
        <v>60</v>
      </c>
      <c r="C49" s="84"/>
      <c r="D49" s="85">
        <f>E49+'164 (2)'!P48+'164 (3)'!K48+SUM('164 (3)'!N48:R48)</f>
        <v>6345210</v>
      </c>
      <c r="E49" s="85">
        <f>F49+'164 (2)'!D48+SUM('164 (2)'!M48:O48)</f>
        <v>3096646</v>
      </c>
      <c r="F49" s="85">
        <f t="shared" si="21"/>
        <v>1188931</v>
      </c>
      <c r="G49" s="85">
        <f t="shared" si="22"/>
        <v>98711</v>
      </c>
      <c r="H49" s="85">
        <v>40440</v>
      </c>
      <c r="I49" s="85">
        <f t="shared" si="23"/>
        <v>765985</v>
      </c>
      <c r="J49" s="86"/>
      <c r="K49" s="85">
        <v>515211</v>
      </c>
      <c r="L49" s="85">
        <v>233859</v>
      </c>
      <c r="M49" s="85">
        <v>16915</v>
      </c>
      <c r="N49" s="85">
        <v>159245</v>
      </c>
      <c r="O49" s="85">
        <v>111262</v>
      </c>
      <c r="P49" s="85">
        <v>1015</v>
      </c>
      <c r="Q49" s="87">
        <f t="shared" si="24"/>
        <v>12273</v>
      </c>
      <c r="R49" s="88" t="s">
        <v>160</v>
      </c>
      <c r="S49" s="82"/>
      <c r="T49" s="82"/>
      <c r="V49" s="85">
        <v>65292</v>
      </c>
      <c r="W49" s="85">
        <v>33419</v>
      </c>
      <c r="X49" s="66">
        <f t="shared" si="25"/>
        <v>98711</v>
      </c>
      <c r="Z49" s="89">
        <v>731</v>
      </c>
      <c r="AA49" s="89">
        <v>6749</v>
      </c>
      <c r="AB49" s="89">
        <v>4793</v>
      </c>
      <c r="AC49" s="70">
        <f t="shared" si="26"/>
        <v>12273</v>
      </c>
    </row>
    <row r="50" spans="1:29" s="9" customFormat="1" ht="12.75" customHeight="1">
      <c r="A50" s="97" t="s">
        <v>161</v>
      </c>
      <c r="B50" s="96" t="s">
        <v>162</v>
      </c>
      <c r="C50" s="84"/>
      <c r="D50" s="85">
        <f>E50+'164 (2)'!P49+'164 (3)'!K49+SUM('164 (3)'!N49:R49)</f>
        <v>4493104</v>
      </c>
      <c r="E50" s="85">
        <f>F50+'164 (2)'!D49+SUM('164 (2)'!M49:O49)</f>
        <v>2367523</v>
      </c>
      <c r="F50" s="85">
        <f t="shared" si="21"/>
        <v>970488</v>
      </c>
      <c r="G50" s="85">
        <f t="shared" si="22"/>
        <v>72278</v>
      </c>
      <c r="H50" s="85">
        <v>39922</v>
      </c>
      <c r="I50" s="85">
        <f t="shared" si="23"/>
        <v>632046</v>
      </c>
      <c r="J50" s="86"/>
      <c r="K50" s="85">
        <v>436493</v>
      </c>
      <c r="L50" s="85">
        <v>195553</v>
      </c>
      <c r="M50" s="85">
        <v>0</v>
      </c>
      <c r="N50" s="85">
        <v>130649</v>
      </c>
      <c r="O50" s="85">
        <v>93785</v>
      </c>
      <c r="P50" s="85">
        <v>0</v>
      </c>
      <c r="Q50" s="87">
        <f t="shared" si="24"/>
        <v>1808</v>
      </c>
      <c r="R50" s="88" t="s">
        <v>163</v>
      </c>
      <c r="S50" s="82"/>
      <c r="T50" s="82"/>
      <c r="V50" s="85">
        <v>47449</v>
      </c>
      <c r="W50" s="85">
        <v>24829</v>
      </c>
      <c r="X50" s="66">
        <f t="shared" si="25"/>
        <v>72278</v>
      </c>
      <c r="Z50" s="89">
        <v>708</v>
      </c>
      <c r="AA50" s="89">
        <v>1100</v>
      </c>
      <c r="AB50" s="89">
        <v>0</v>
      </c>
      <c r="AC50" s="70">
        <f t="shared" si="26"/>
        <v>1808</v>
      </c>
    </row>
    <row r="51" spans="1:29" s="69" customFormat="1" ht="25.5" customHeight="1">
      <c r="A51" s="90" t="s">
        <v>164</v>
      </c>
      <c r="B51" s="91" t="s">
        <v>61</v>
      </c>
      <c r="C51" s="92"/>
      <c r="D51" s="66">
        <f aca="true" t="shared" si="27" ref="D51:I51">SUM(D52:D60)</f>
        <v>28572583</v>
      </c>
      <c r="E51" s="66">
        <f t="shared" si="27"/>
        <v>15002638</v>
      </c>
      <c r="F51" s="66">
        <f t="shared" si="27"/>
        <v>5938310</v>
      </c>
      <c r="G51" s="66">
        <f t="shared" si="27"/>
        <v>635056</v>
      </c>
      <c r="H51" s="66">
        <f t="shared" si="27"/>
        <v>237948</v>
      </c>
      <c r="I51" s="66">
        <f t="shared" si="27"/>
        <v>3736184</v>
      </c>
      <c r="J51" s="75"/>
      <c r="K51" s="66">
        <f aca="true" t="shared" si="28" ref="K51:Q51">SUM(K52:K60)</f>
        <v>2433242</v>
      </c>
      <c r="L51" s="66">
        <f t="shared" si="28"/>
        <v>1197841</v>
      </c>
      <c r="M51" s="66">
        <f t="shared" si="28"/>
        <v>105101</v>
      </c>
      <c r="N51" s="66">
        <f t="shared" si="28"/>
        <v>698576</v>
      </c>
      <c r="O51" s="66">
        <f t="shared" si="28"/>
        <v>554906</v>
      </c>
      <c r="P51" s="66">
        <f t="shared" si="28"/>
        <v>621</v>
      </c>
      <c r="Q51" s="76">
        <f t="shared" si="28"/>
        <v>75019</v>
      </c>
      <c r="R51" s="93" t="s">
        <v>164</v>
      </c>
      <c r="S51" s="94"/>
      <c r="T51" s="94"/>
      <c r="V51" s="66">
        <f>SUM(V52:V60)</f>
        <v>403552</v>
      </c>
      <c r="W51" s="66">
        <f>SUM(W52:W60)</f>
        <v>231504</v>
      </c>
      <c r="X51" s="66">
        <f>SUM(X52:X60)</f>
        <v>635056</v>
      </c>
      <c r="Z51" s="70">
        <f>SUM(Z52:Z60)</f>
        <v>3498</v>
      </c>
      <c r="AA51" s="70">
        <f>SUM(AA52:AA60)</f>
        <v>29881</v>
      </c>
      <c r="AB51" s="70">
        <f>SUM(AB52:AB60)</f>
        <v>41640</v>
      </c>
      <c r="AC51" s="70">
        <f>SUM(AC52:AC60)</f>
        <v>75019</v>
      </c>
    </row>
    <row r="52" spans="1:29" s="9" customFormat="1" ht="12.75" customHeight="1">
      <c r="A52" s="97" t="s">
        <v>165</v>
      </c>
      <c r="B52" s="96" t="s">
        <v>62</v>
      </c>
      <c r="C52" s="84"/>
      <c r="D52" s="85">
        <f>E52+'164 (2)'!P51+'164 (3)'!K51+SUM('164 (3)'!N51:R51)</f>
        <v>4775657</v>
      </c>
      <c r="E52" s="85">
        <f>F52+'164 (2)'!D51+SUM('164 (2)'!M51:O51)</f>
        <v>2734410</v>
      </c>
      <c r="F52" s="85">
        <f aca="true" t="shared" si="29" ref="F52:F60">SUM(G52:I52)+SUM(N52:Q52)</f>
        <v>953335</v>
      </c>
      <c r="G52" s="85">
        <f aca="true" t="shared" si="30" ref="G52:G60">X52</f>
        <v>94515</v>
      </c>
      <c r="H52" s="85">
        <v>31745</v>
      </c>
      <c r="I52" s="85">
        <f aca="true" t="shared" si="31" ref="I52:I60">SUM(K52:M52)</f>
        <v>617497</v>
      </c>
      <c r="J52" s="86"/>
      <c r="K52" s="85">
        <v>421072</v>
      </c>
      <c r="L52" s="85">
        <v>196425</v>
      </c>
      <c r="M52" s="85">
        <v>0</v>
      </c>
      <c r="N52" s="85">
        <v>110080</v>
      </c>
      <c r="O52" s="85">
        <v>89893</v>
      </c>
      <c r="P52" s="85">
        <v>0</v>
      </c>
      <c r="Q52" s="87">
        <f aca="true" t="shared" si="32" ref="Q52:Q60">AC52</f>
        <v>9605</v>
      </c>
      <c r="R52" s="88" t="s">
        <v>166</v>
      </c>
      <c r="S52" s="82"/>
      <c r="T52" s="82"/>
      <c r="V52" s="85">
        <v>54656</v>
      </c>
      <c r="W52" s="85">
        <v>39859</v>
      </c>
      <c r="X52" s="66">
        <f aca="true" t="shared" si="33" ref="X52:X60">SUM(V52:W52)</f>
        <v>94515</v>
      </c>
      <c r="Z52" s="89">
        <v>528</v>
      </c>
      <c r="AA52" s="89">
        <v>4907</v>
      </c>
      <c r="AB52" s="89">
        <v>4170</v>
      </c>
      <c r="AC52" s="70">
        <f aca="true" t="shared" si="34" ref="AC52:AC59">SUM(Z52:AB52)</f>
        <v>9605</v>
      </c>
    </row>
    <row r="53" spans="1:29" s="9" customFormat="1" ht="12.75" customHeight="1">
      <c r="A53" s="97" t="s">
        <v>167</v>
      </c>
      <c r="B53" s="96" t="s">
        <v>63</v>
      </c>
      <c r="C53" s="84"/>
      <c r="D53" s="85">
        <f>E53+'164 (2)'!P52+'164 (3)'!K52+SUM('164 (3)'!N52:R52)</f>
        <v>2573433</v>
      </c>
      <c r="E53" s="85">
        <f>F53+'164 (2)'!D52+SUM('164 (2)'!M52:O52)</f>
        <v>1366058</v>
      </c>
      <c r="F53" s="85">
        <f t="shared" si="29"/>
        <v>627132</v>
      </c>
      <c r="G53" s="85">
        <f t="shared" si="30"/>
        <v>73385</v>
      </c>
      <c r="H53" s="85">
        <v>31745</v>
      </c>
      <c r="I53" s="85">
        <f t="shared" si="31"/>
        <v>384860</v>
      </c>
      <c r="J53" s="86"/>
      <c r="K53" s="85">
        <v>258941</v>
      </c>
      <c r="L53" s="85">
        <v>125919</v>
      </c>
      <c r="M53" s="85">
        <v>0</v>
      </c>
      <c r="N53" s="85">
        <v>76364</v>
      </c>
      <c r="O53" s="85">
        <v>55019</v>
      </c>
      <c r="P53" s="85">
        <v>0</v>
      </c>
      <c r="Q53" s="87">
        <f t="shared" si="32"/>
        <v>5759</v>
      </c>
      <c r="R53" s="88" t="s">
        <v>168</v>
      </c>
      <c r="S53" s="82"/>
      <c r="T53" s="82"/>
      <c r="V53" s="85">
        <v>42572</v>
      </c>
      <c r="W53" s="85">
        <v>30813</v>
      </c>
      <c r="X53" s="66">
        <f t="shared" si="33"/>
        <v>73385</v>
      </c>
      <c r="Z53" s="89">
        <v>390</v>
      </c>
      <c r="AA53" s="89">
        <v>3309</v>
      </c>
      <c r="AB53" s="89">
        <v>2060</v>
      </c>
      <c r="AC53" s="70">
        <f t="shared" si="34"/>
        <v>5759</v>
      </c>
    </row>
    <row r="54" spans="1:29" s="9" customFormat="1" ht="12.75" customHeight="1">
      <c r="A54" s="97" t="s">
        <v>169</v>
      </c>
      <c r="B54" s="96" t="s">
        <v>64</v>
      </c>
      <c r="C54" s="84"/>
      <c r="D54" s="85">
        <f>E54+'164 (2)'!P53+'164 (3)'!K53+SUM('164 (3)'!N53:R53)</f>
        <v>3730994</v>
      </c>
      <c r="E54" s="85">
        <f>F54+'164 (2)'!D53+SUM('164 (2)'!M53:O53)</f>
        <v>1898542</v>
      </c>
      <c r="F54" s="85">
        <f t="shared" si="29"/>
        <v>698306</v>
      </c>
      <c r="G54" s="85">
        <f t="shared" si="30"/>
        <v>75202</v>
      </c>
      <c r="H54" s="85">
        <v>32159</v>
      </c>
      <c r="I54" s="85">
        <f t="shared" si="31"/>
        <v>417995</v>
      </c>
      <c r="J54" s="86"/>
      <c r="K54" s="85">
        <v>279109</v>
      </c>
      <c r="L54" s="85">
        <v>138886</v>
      </c>
      <c r="M54" s="85">
        <v>0</v>
      </c>
      <c r="N54" s="85">
        <v>84268</v>
      </c>
      <c r="O54" s="85">
        <v>82782</v>
      </c>
      <c r="P54" s="85">
        <v>0</v>
      </c>
      <c r="Q54" s="87">
        <f t="shared" si="32"/>
        <v>5900</v>
      </c>
      <c r="R54" s="88" t="s">
        <v>170</v>
      </c>
      <c r="S54" s="82"/>
      <c r="T54" s="82"/>
      <c r="V54" s="85">
        <v>53370</v>
      </c>
      <c r="W54" s="85">
        <v>21832</v>
      </c>
      <c r="X54" s="66">
        <f t="shared" si="33"/>
        <v>75202</v>
      </c>
      <c r="Z54" s="89">
        <v>391</v>
      </c>
      <c r="AA54" s="89">
        <v>3777</v>
      </c>
      <c r="AB54" s="89">
        <v>1732</v>
      </c>
      <c r="AC54" s="70">
        <f t="shared" si="34"/>
        <v>5900</v>
      </c>
    </row>
    <row r="55" spans="1:29" s="9" customFormat="1" ht="12.75" customHeight="1">
      <c r="A55" s="97" t="s">
        <v>171</v>
      </c>
      <c r="B55" s="96" t="s">
        <v>65</v>
      </c>
      <c r="C55" s="84"/>
      <c r="D55" s="85">
        <f>E55+'164 (2)'!P54+'164 (3)'!K54+SUM('164 (3)'!N54:R54)</f>
        <v>1541844</v>
      </c>
      <c r="E55" s="85">
        <f>F55+'164 (2)'!D54+SUM('164 (2)'!M54:O54)</f>
        <v>1023522</v>
      </c>
      <c r="F55" s="85">
        <f t="shared" si="29"/>
        <v>448938</v>
      </c>
      <c r="G55" s="85">
        <f t="shared" si="30"/>
        <v>52433</v>
      </c>
      <c r="H55" s="85">
        <v>11651</v>
      </c>
      <c r="I55" s="85">
        <f t="shared" si="31"/>
        <v>292057</v>
      </c>
      <c r="J55" s="86"/>
      <c r="K55" s="85">
        <v>195659</v>
      </c>
      <c r="L55" s="85">
        <v>96398</v>
      </c>
      <c r="M55" s="85">
        <v>0</v>
      </c>
      <c r="N55" s="85">
        <v>55315</v>
      </c>
      <c r="O55" s="85">
        <v>34231</v>
      </c>
      <c r="P55" s="85">
        <v>0</v>
      </c>
      <c r="Q55" s="87">
        <f t="shared" si="32"/>
        <v>3251</v>
      </c>
      <c r="R55" s="88" t="s">
        <v>172</v>
      </c>
      <c r="S55" s="82"/>
      <c r="T55" s="82"/>
      <c r="V55" s="85">
        <v>36281</v>
      </c>
      <c r="W55" s="85">
        <v>16152</v>
      </c>
      <c r="X55" s="66">
        <f t="shared" si="33"/>
        <v>52433</v>
      </c>
      <c r="Z55" s="89">
        <v>274</v>
      </c>
      <c r="AA55" s="89">
        <v>2420</v>
      </c>
      <c r="AB55" s="89">
        <v>557</v>
      </c>
      <c r="AC55" s="70">
        <f t="shared" si="34"/>
        <v>3251</v>
      </c>
    </row>
    <row r="56" spans="1:29" s="9" customFormat="1" ht="12.75" customHeight="1">
      <c r="A56" s="97" t="s">
        <v>173</v>
      </c>
      <c r="B56" s="96" t="s">
        <v>66</v>
      </c>
      <c r="C56" s="84"/>
      <c r="D56" s="85">
        <f>E56+'164 (2)'!P55+'164 (3)'!K55+SUM('164 (3)'!N55:R55)</f>
        <v>4046224</v>
      </c>
      <c r="E56" s="85">
        <f>F56+'164 (2)'!D55+SUM('164 (2)'!M55:O55)</f>
        <v>2201294</v>
      </c>
      <c r="F56" s="85">
        <f t="shared" si="29"/>
        <v>869704</v>
      </c>
      <c r="G56" s="85">
        <f t="shared" si="30"/>
        <v>85331</v>
      </c>
      <c r="H56" s="85">
        <v>31069</v>
      </c>
      <c r="I56" s="85">
        <f t="shared" si="31"/>
        <v>559284</v>
      </c>
      <c r="J56" s="86"/>
      <c r="K56" s="85">
        <v>361606</v>
      </c>
      <c r="L56" s="85">
        <v>173974</v>
      </c>
      <c r="M56" s="85">
        <v>23704</v>
      </c>
      <c r="N56" s="85">
        <v>110281</v>
      </c>
      <c r="O56" s="85">
        <v>79544</v>
      </c>
      <c r="P56" s="85">
        <v>0</v>
      </c>
      <c r="Q56" s="87">
        <f t="shared" si="32"/>
        <v>4195</v>
      </c>
      <c r="R56" s="88" t="s">
        <v>174</v>
      </c>
      <c r="S56" s="82"/>
      <c r="T56" s="82"/>
      <c r="V56" s="85">
        <v>55954</v>
      </c>
      <c r="W56" s="85">
        <v>29377</v>
      </c>
      <c r="X56" s="66">
        <f t="shared" si="33"/>
        <v>85331</v>
      </c>
      <c r="Z56" s="89">
        <v>599</v>
      </c>
      <c r="AA56" s="89">
        <v>1513</v>
      </c>
      <c r="AB56" s="89">
        <v>2083</v>
      </c>
      <c r="AC56" s="70">
        <f t="shared" si="34"/>
        <v>4195</v>
      </c>
    </row>
    <row r="57" spans="1:29" s="9" customFormat="1" ht="9.75" customHeight="1">
      <c r="A57" s="98"/>
      <c r="B57" s="96"/>
      <c r="C57" s="84"/>
      <c r="D57" s="85"/>
      <c r="E57" s="85"/>
      <c r="F57" s="85"/>
      <c r="G57" s="85"/>
      <c r="H57" s="85"/>
      <c r="I57" s="85"/>
      <c r="J57" s="86"/>
      <c r="K57" s="85"/>
      <c r="L57" s="85"/>
      <c r="M57" s="85"/>
      <c r="N57" s="85"/>
      <c r="O57" s="85"/>
      <c r="P57" s="85"/>
      <c r="Q57" s="87"/>
      <c r="R57" s="88"/>
      <c r="S57" s="82"/>
      <c r="T57" s="82"/>
      <c r="V57" s="85"/>
      <c r="W57" s="85"/>
      <c r="X57" s="66"/>
      <c r="AA57" s="89"/>
      <c r="AB57" s="89"/>
      <c r="AC57" s="70"/>
    </row>
    <row r="58" spans="1:29" s="9" customFormat="1" ht="12.75" customHeight="1">
      <c r="A58" s="97" t="s">
        <v>175</v>
      </c>
      <c r="B58" s="96" t="s">
        <v>67</v>
      </c>
      <c r="C58" s="84"/>
      <c r="D58" s="85">
        <f>E58+'164 (2)'!P57+'164 (3)'!K57+SUM('164 (3)'!N57:R57)</f>
        <v>4105144</v>
      </c>
      <c r="E58" s="85">
        <f>F58+'164 (2)'!D57+SUM('164 (2)'!M57:O57)</f>
        <v>2039547</v>
      </c>
      <c r="F58" s="85">
        <f t="shared" si="29"/>
        <v>763184</v>
      </c>
      <c r="G58" s="85">
        <f t="shared" si="30"/>
        <v>85691</v>
      </c>
      <c r="H58" s="85">
        <v>31254</v>
      </c>
      <c r="I58" s="85">
        <f t="shared" si="31"/>
        <v>457852</v>
      </c>
      <c r="J58" s="86"/>
      <c r="K58" s="85">
        <v>299247</v>
      </c>
      <c r="L58" s="85">
        <v>152407</v>
      </c>
      <c r="M58" s="85">
        <v>6198</v>
      </c>
      <c r="N58" s="85">
        <v>87939</v>
      </c>
      <c r="O58" s="85">
        <v>91209</v>
      </c>
      <c r="P58" s="85">
        <v>621</v>
      </c>
      <c r="Q58" s="87">
        <f t="shared" si="32"/>
        <v>8618</v>
      </c>
      <c r="R58" s="88" t="s">
        <v>176</v>
      </c>
      <c r="S58" s="82"/>
      <c r="T58" s="82"/>
      <c r="V58" s="85">
        <v>53724</v>
      </c>
      <c r="W58" s="85">
        <v>31967</v>
      </c>
      <c r="X58" s="66">
        <f t="shared" si="33"/>
        <v>85691</v>
      </c>
      <c r="Z58" s="89">
        <v>437</v>
      </c>
      <c r="AA58" s="89">
        <v>4864</v>
      </c>
      <c r="AB58" s="89">
        <v>3317</v>
      </c>
      <c r="AC58" s="70">
        <f t="shared" si="34"/>
        <v>8618</v>
      </c>
    </row>
    <row r="59" spans="1:29" s="9" customFormat="1" ht="12.75" customHeight="1">
      <c r="A59" s="97" t="s">
        <v>177</v>
      </c>
      <c r="B59" s="96" t="s">
        <v>68</v>
      </c>
      <c r="C59" s="84"/>
      <c r="D59" s="85">
        <f>E59+'164 (2)'!P58+'164 (3)'!K58+SUM('164 (3)'!N58:R58)</f>
        <v>4213843</v>
      </c>
      <c r="E59" s="85">
        <f>F59+'164 (2)'!D58+SUM('164 (2)'!M58:O58)</f>
        <v>2041922</v>
      </c>
      <c r="F59" s="85">
        <f t="shared" si="29"/>
        <v>848329</v>
      </c>
      <c r="G59" s="85">
        <f t="shared" si="30"/>
        <v>89057</v>
      </c>
      <c r="H59" s="85">
        <v>36166</v>
      </c>
      <c r="I59" s="85">
        <f t="shared" si="31"/>
        <v>536843</v>
      </c>
      <c r="J59" s="86"/>
      <c r="K59" s="85">
        <v>321117</v>
      </c>
      <c r="L59" s="85">
        <v>175881</v>
      </c>
      <c r="M59" s="85">
        <v>39845</v>
      </c>
      <c r="N59" s="85">
        <v>90441</v>
      </c>
      <c r="O59" s="85">
        <v>71383</v>
      </c>
      <c r="P59" s="85">
        <v>0</v>
      </c>
      <c r="Q59" s="87">
        <f t="shared" si="32"/>
        <v>24439</v>
      </c>
      <c r="R59" s="88" t="s">
        <v>178</v>
      </c>
      <c r="S59" s="82"/>
      <c r="T59" s="82"/>
      <c r="V59" s="85">
        <v>56929</v>
      </c>
      <c r="W59" s="85">
        <v>32128</v>
      </c>
      <c r="X59" s="66">
        <f t="shared" si="33"/>
        <v>89057</v>
      </c>
      <c r="Z59" s="89">
        <v>486</v>
      </c>
      <c r="AA59" s="89">
        <v>4194</v>
      </c>
      <c r="AB59" s="89">
        <v>19759</v>
      </c>
      <c r="AC59" s="70">
        <f t="shared" si="34"/>
        <v>24439</v>
      </c>
    </row>
    <row r="60" spans="1:29" s="9" customFormat="1" ht="12.75" customHeight="1">
      <c r="A60" s="97" t="s">
        <v>179</v>
      </c>
      <c r="B60" s="96" t="s">
        <v>69</v>
      </c>
      <c r="C60" s="84"/>
      <c r="D60" s="85">
        <f>E60+'164 (2)'!P59+'164 (3)'!K59+SUM('164 (3)'!N59:R59)</f>
        <v>3585444</v>
      </c>
      <c r="E60" s="85">
        <f>F60+'164 (2)'!D59+SUM('164 (2)'!M59:O59)</f>
        <v>1697343</v>
      </c>
      <c r="F60" s="85">
        <f t="shared" si="29"/>
        <v>729382</v>
      </c>
      <c r="G60" s="85">
        <f t="shared" si="30"/>
        <v>79442</v>
      </c>
      <c r="H60" s="85">
        <v>32159</v>
      </c>
      <c r="I60" s="85">
        <f t="shared" si="31"/>
        <v>469796</v>
      </c>
      <c r="J60" s="86"/>
      <c r="K60" s="85">
        <v>296491</v>
      </c>
      <c r="L60" s="85">
        <v>137951</v>
      </c>
      <c r="M60" s="85">
        <v>35354</v>
      </c>
      <c r="N60" s="85">
        <v>83888</v>
      </c>
      <c r="O60" s="85">
        <v>50845</v>
      </c>
      <c r="P60" s="85">
        <v>0</v>
      </c>
      <c r="Q60" s="87">
        <f t="shared" si="32"/>
        <v>13252</v>
      </c>
      <c r="R60" s="88" t="s">
        <v>180</v>
      </c>
      <c r="S60" s="82"/>
      <c r="T60" s="82"/>
      <c r="V60" s="85">
        <v>50066</v>
      </c>
      <c r="W60" s="85">
        <v>29376</v>
      </c>
      <c r="X60" s="66">
        <f t="shared" si="33"/>
        <v>79442</v>
      </c>
      <c r="Z60" s="89">
        <v>393</v>
      </c>
      <c r="AA60" s="89">
        <v>4897</v>
      </c>
      <c r="AB60" s="89">
        <v>7962</v>
      </c>
      <c r="AC60" s="70">
        <f>SUM(Z60:AB60)</f>
        <v>13252</v>
      </c>
    </row>
    <row r="61" spans="1:29" s="69" customFormat="1" ht="25.5" customHeight="1">
      <c r="A61" s="90" t="s">
        <v>70</v>
      </c>
      <c r="B61" s="91" t="s">
        <v>71</v>
      </c>
      <c r="C61" s="92"/>
      <c r="D61" s="66">
        <f aca="true" t="shared" si="35" ref="D61:I61">SUM(D62:D65)</f>
        <v>20278771</v>
      </c>
      <c r="E61" s="66">
        <f t="shared" si="35"/>
        <v>8758304</v>
      </c>
      <c r="F61" s="66">
        <f t="shared" si="35"/>
        <v>2992944</v>
      </c>
      <c r="G61" s="66">
        <f t="shared" si="35"/>
        <v>323093</v>
      </c>
      <c r="H61" s="66">
        <f t="shared" si="35"/>
        <v>126044</v>
      </c>
      <c r="I61" s="66">
        <f t="shared" si="35"/>
        <v>1870934</v>
      </c>
      <c r="J61" s="75"/>
      <c r="K61" s="66">
        <f aca="true" t="shared" si="36" ref="K61:Q61">SUM(K62:K65)</f>
        <v>1184787</v>
      </c>
      <c r="L61" s="66">
        <f t="shared" si="36"/>
        <v>630470</v>
      </c>
      <c r="M61" s="66">
        <f t="shared" si="36"/>
        <v>55677</v>
      </c>
      <c r="N61" s="66">
        <f t="shared" si="36"/>
        <v>363598</v>
      </c>
      <c r="O61" s="66">
        <f t="shared" si="36"/>
        <v>293488</v>
      </c>
      <c r="P61" s="66">
        <f t="shared" si="36"/>
        <v>0</v>
      </c>
      <c r="Q61" s="76">
        <f t="shared" si="36"/>
        <v>15787</v>
      </c>
      <c r="R61" s="93" t="s">
        <v>70</v>
      </c>
      <c r="S61" s="94"/>
      <c r="T61" s="94"/>
      <c r="V61" s="66">
        <f>SUM(V62:V65)</f>
        <v>198165</v>
      </c>
      <c r="W61" s="66">
        <f>SUM(W62:W65)</f>
        <v>124928</v>
      </c>
      <c r="X61" s="66">
        <f>SUM(X62:X65)</f>
        <v>323093</v>
      </c>
      <c r="Z61" s="70">
        <f>SUM(Z62:Z65)</f>
        <v>3454</v>
      </c>
      <c r="AA61" s="70">
        <f>SUM(AA62:AA65)</f>
        <v>9591</v>
      </c>
      <c r="AB61" s="70">
        <f>SUM(AB62:AB65)</f>
        <v>2742</v>
      </c>
      <c r="AC61" s="70">
        <f>SUM(AC62:AC65)</f>
        <v>15787</v>
      </c>
    </row>
    <row r="62" spans="1:29" s="9" customFormat="1" ht="12.75" customHeight="1">
      <c r="A62" s="97" t="s">
        <v>181</v>
      </c>
      <c r="B62" s="83" t="s">
        <v>72</v>
      </c>
      <c r="C62" s="84"/>
      <c r="D62" s="85">
        <f>E62+'164 (2)'!P61+'164 (3)'!K61+SUM('164 (3)'!N61:R61)</f>
        <v>7249674</v>
      </c>
      <c r="E62" s="85">
        <f>F62+'164 (2)'!D61+SUM('164 (2)'!M61:O61)</f>
        <v>2893452</v>
      </c>
      <c r="F62" s="85">
        <f>SUM(G62:I62)+SUM(N62:Q62)</f>
        <v>892254</v>
      </c>
      <c r="G62" s="85">
        <f>X62</f>
        <v>73496</v>
      </c>
      <c r="H62" s="85">
        <v>30843</v>
      </c>
      <c r="I62" s="85">
        <f>SUM(K62:M62)</f>
        <v>571873</v>
      </c>
      <c r="J62" s="86"/>
      <c r="K62" s="85">
        <v>338217</v>
      </c>
      <c r="L62" s="85">
        <v>177979</v>
      </c>
      <c r="M62" s="85">
        <v>55677</v>
      </c>
      <c r="N62" s="85">
        <v>103909</v>
      </c>
      <c r="O62" s="85">
        <v>103820</v>
      </c>
      <c r="P62" s="85">
        <v>0</v>
      </c>
      <c r="Q62" s="87">
        <f>AC62</f>
        <v>8313</v>
      </c>
      <c r="R62" s="88" t="s">
        <v>182</v>
      </c>
      <c r="S62" s="82"/>
      <c r="T62" s="82"/>
      <c r="V62" s="85">
        <v>54863</v>
      </c>
      <c r="W62" s="85">
        <v>18633</v>
      </c>
      <c r="X62" s="66">
        <f>SUM(V62:W62)</f>
        <v>73496</v>
      </c>
      <c r="Z62" s="89">
        <v>2176</v>
      </c>
      <c r="AA62" s="89">
        <v>6137</v>
      </c>
      <c r="AB62" s="89">
        <v>0</v>
      </c>
      <c r="AC62" s="70">
        <f>SUM(Z62:AB62)</f>
        <v>8313</v>
      </c>
    </row>
    <row r="63" spans="1:29" s="9" customFormat="1" ht="12.75" customHeight="1">
      <c r="A63" s="97" t="s">
        <v>183</v>
      </c>
      <c r="B63" s="83" t="s">
        <v>73</v>
      </c>
      <c r="C63" s="84"/>
      <c r="D63" s="85">
        <f>E63+'164 (2)'!P62+'164 (3)'!K62+SUM('164 (3)'!N62:R62)</f>
        <v>3587102</v>
      </c>
      <c r="E63" s="85">
        <f>F63+'164 (2)'!D62+SUM('164 (2)'!M62:O62)</f>
        <v>1935987</v>
      </c>
      <c r="F63" s="85">
        <f>SUM(G63:I63)+SUM(N63:Q63)</f>
        <v>709142</v>
      </c>
      <c r="G63" s="85">
        <f>X63</f>
        <v>99117</v>
      </c>
      <c r="H63" s="85">
        <v>30963</v>
      </c>
      <c r="I63" s="85">
        <f>SUM(K63:M63)</f>
        <v>434697</v>
      </c>
      <c r="J63" s="86"/>
      <c r="K63" s="85">
        <v>288453</v>
      </c>
      <c r="L63" s="85">
        <v>146244</v>
      </c>
      <c r="M63" s="85">
        <v>0</v>
      </c>
      <c r="N63" s="85">
        <v>86054</v>
      </c>
      <c r="O63" s="85">
        <v>56605</v>
      </c>
      <c r="P63" s="85">
        <v>0</v>
      </c>
      <c r="Q63" s="87">
        <f>AC63</f>
        <v>1706</v>
      </c>
      <c r="R63" s="88" t="s">
        <v>184</v>
      </c>
      <c r="S63" s="82"/>
      <c r="T63" s="82"/>
      <c r="V63" s="85">
        <v>43230</v>
      </c>
      <c r="W63" s="85">
        <v>55887</v>
      </c>
      <c r="X63" s="66">
        <f>SUM(V63:W63)</f>
        <v>99117</v>
      </c>
      <c r="Z63" s="89">
        <v>458</v>
      </c>
      <c r="AA63" s="89">
        <v>0</v>
      </c>
      <c r="AB63" s="89">
        <v>1248</v>
      </c>
      <c r="AC63" s="70">
        <f>SUM(Z63:AB63)</f>
        <v>1706</v>
      </c>
    </row>
    <row r="64" spans="1:29" s="9" customFormat="1" ht="12.75" customHeight="1">
      <c r="A64" s="97" t="s">
        <v>185</v>
      </c>
      <c r="B64" s="83" t="s">
        <v>74</v>
      </c>
      <c r="C64" s="84"/>
      <c r="D64" s="85">
        <f>E64+'164 (2)'!P63+'164 (3)'!K63+SUM('164 (3)'!N63:R63)</f>
        <v>4638996</v>
      </c>
      <c r="E64" s="85">
        <f>F64+'164 (2)'!D63+SUM('164 (2)'!M63:O63)</f>
        <v>2028260</v>
      </c>
      <c r="F64" s="85">
        <f>SUM(G64:I64)+SUM(N64:Q64)</f>
        <v>739829</v>
      </c>
      <c r="G64" s="85">
        <f>X64</f>
        <v>76145</v>
      </c>
      <c r="H64" s="85">
        <v>32079</v>
      </c>
      <c r="I64" s="85">
        <f>SUM(K64:M64)</f>
        <v>458254</v>
      </c>
      <c r="J64" s="86"/>
      <c r="K64" s="85">
        <v>289616</v>
      </c>
      <c r="L64" s="85">
        <v>168638</v>
      </c>
      <c r="M64" s="85">
        <v>0</v>
      </c>
      <c r="N64" s="85">
        <v>95720</v>
      </c>
      <c r="O64" s="85">
        <v>77180</v>
      </c>
      <c r="P64" s="85">
        <v>0</v>
      </c>
      <c r="Q64" s="87">
        <f>AC64</f>
        <v>451</v>
      </c>
      <c r="R64" s="88" t="s">
        <v>186</v>
      </c>
      <c r="S64" s="82"/>
      <c r="T64" s="82"/>
      <c r="V64" s="85">
        <v>50085</v>
      </c>
      <c r="W64" s="85">
        <v>26060</v>
      </c>
      <c r="X64" s="66">
        <f>SUM(V64:W64)</f>
        <v>76145</v>
      </c>
      <c r="Z64" s="89">
        <v>451</v>
      </c>
      <c r="AA64" s="89">
        <v>0</v>
      </c>
      <c r="AB64" s="89">
        <v>0</v>
      </c>
      <c r="AC64" s="70">
        <f>SUM(Z64:AB64)</f>
        <v>451</v>
      </c>
    </row>
    <row r="65" spans="1:29" s="9" customFormat="1" ht="12.75" customHeight="1">
      <c r="A65" s="97" t="s">
        <v>187</v>
      </c>
      <c r="B65" s="83" t="s">
        <v>75</v>
      </c>
      <c r="C65" s="84"/>
      <c r="D65" s="85">
        <f>E65+'164 (2)'!P64+'164 (3)'!K64+SUM('164 (3)'!N64:R64)</f>
        <v>4802999</v>
      </c>
      <c r="E65" s="85">
        <f>F65+'164 (2)'!D64+SUM('164 (2)'!M64:O64)</f>
        <v>1900605</v>
      </c>
      <c r="F65" s="85">
        <f>SUM(G65:I65)+SUM(N65:Q65)</f>
        <v>651719</v>
      </c>
      <c r="G65" s="85">
        <f>X65</f>
        <v>74335</v>
      </c>
      <c r="H65" s="85">
        <v>32159</v>
      </c>
      <c r="I65" s="85">
        <f>SUM(K65:M65)</f>
        <v>406110</v>
      </c>
      <c r="J65" s="86"/>
      <c r="K65" s="85">
        <v>268501</v>
      </c>
      <c r="L65" s="85">
        <v>137609</v>
      </c>
      <c r="M65" s="85">
        <v>0</v>
      </c>
      <c r="N65" s="85">
        <v>77915</v>
      </c>
      <c r="O65" s="85">
        <v>55883</v>
      </c>
      <c r="P65" s="85">
        <v>0</v>
      </c>
      <c r="Q65" s="87">
        <f>AC65</f>
        <v>5317</v>
      </c>
      <c r="R65" s="88" t="s">
        <v>188</v>
      </c>
      <c r="S65" s="82"/>
      <c r="T65" s="82"/>
      <c r="V65" s="85">
        <v>49987</v>
      </c>
      <c r="W65" s="85">
        <v>24348</v>
      </c>
      <c r="X65" s="66">
        <f>SUM(V65:W65)</f>
        <v>74335</v>
      </c>
      <c r="Z65" s="89">
        <v>369</v>
      </c>
      <c r="AA65" s="89">
        <v>3454</v>
      </c>
      <c r="AB65" s="89">
        <v>1494</v>
      </c>
      <c r="AC65" s="70">
        <f>SUM(Z65:AB65)</f>
        <v>5317</v>
      </c>
    </row>
    <row r="66" spans="3:29" s="99" customFormat="1" ht="12" customHeight="1" thickBot="1">
      <c r="C66" s="100"/>
      <c r="Q66" s="100"/>
      <c r="X66" s="101"/>
      <c r="Z66" s="102"/>
      <c r="AA66" s="102"/>
      <c r="AB66" s="102"/>
      <c r="AC66" s="103"/>
    </row>
    <row r="67" ht="14.25" thickTop="1"/>
  </sheetData>
  <mergeCells count="28">
    <mergeCell ref="V8:X8"/>
    <mergeCell ref="Z8:AC8"/>
    <mergeCell ref="A13:B13"/>
    <mergeCell ref="A10:B10"/>
    <mergeCell ref="A9:B9"/>
    <mergeCell ref="A11:B11"/>
    <mergeCell ref="A12:B12"/>
    <mergeCell ref="K1:L1"/>
    <mergeCell ref="F5:I5"/>
    <mergeCell ref="E4:I4"/>
    <mergeCell ref="F1:I1"/>
    <mergeCell ref="R4:R7"/>
    <mergeCell ref="O6:O7"/>
    <mergeCell ref="P6:P7"/>
    <mergeCell ref="Q6:Q7"/>
    <mergeCell ref="L4:O4"/>
    <mergeCell ref="K6:M6"/>
    <mergeCell ref="N6:N7"/>
    <mergeCell ref="M1:O1"/>
    <mergeCell ref="A16:B16"/>
    <mergeCell ref="D4:D7"/>
    <mergeCell ref="A14:B14"/>
    <mergeCell ref="A15:B15"/>
    <mergeCell ref="A4:B7"/>
    <mergeCell ref="G6:G7"/>
    <mergeCell ref="F6:F7"/>
    <mergeCell ref="E5:E7"/>
    <mergeCell ref="H6:H7"/>
  </mergeCells>
  <printOptions/>
  <pageMargins left="0.48" right="0.19" top="0.66" bottom="0" header="11.09" footer="0.5118110236220472"/>
  <pageSetup horizontalDpi="600" verticalDpi="600" orientation="portrait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75" workbookViewId="0" topLeftCell="A1">
      <pane xSplit="3" ySplit="6" topLeftCell="E7" activePane="bottomRight" state="frozen"/>
      <selection pane="topLeft" activeCell="E1" sqref="E1:I1"/>
      <selection pane="topRight" activeCell="E1" sqref="E1:I1"/>
      <selection pane="bottomLeft" activeCell="E1" sqref="E1:I1"/>
      <selection pane="bottomRight" activeCell="E1" sqref="E1:I1"/>
    </sheetView>
  </sheetViews>
  <sheetFormatPr defaultColWidth="8.796875" defaultRowHeight="14.25"/>
  <cols>
    <col min="1" max="1" width="6.59765625" style="0" customWidth="1"/>
    <col min="2" max="2" width="11" style="0" customWidth="1"/>
    <col min="3" max="3" width="0.8984375" style="0" customWidth="1"/>
    <col min="4" max="4" width="17" style="0" customWidth="1"/>
    <col min="5" max="5" width="15.09765625" style="0" customWidth="1"/>
    <col min="6" max="7" width="13.59765625" style="0" customWidth="1"/>
    <col min="8" max="9" width="14.5" style="0" customWidth="1"/>
    <col min="10" max="10" width="15.09765625" style="0" customWidth="1"/>
    <col min="11" max="11" width="16.09765625" style="0" customWidth="1"/>
    <col min="12" max="12" width="1.59765625" style="0" customWidth="1"/>
    <col min="13" max="14" width="15.59765625" style="0" customWidth="1"/>
    <col min="15" max="15" width="16.59765625" style="0" customWidth="1"/>
    <col min="16" max="16" width="15.59765625" style="0" customWidth="1"/>
    <col min="17" max="17" width="16" style="0" customWidth="1"/>
    <col min="18" max="18" width="16.3984375" style="0" customWidth="1"/>
    <col min="19" max="19" width="15.8984375" style="0" customWidth="1"/>
    <col min="20" max="20" width="15.09765625" style="0" customWidth="1"/>
    <col min="21" max="21" width="14.59765625" style="0" customWidth="1"/>
    <col min="22" max="23" width="7.09765625" style="0" customWidth="1"/>
    <col min="24" max="24" width="5.3984375" style="0" customWidth="1"/>
    <col min="25" max="25" width="10.09765625" style="0" customWidth="1"/>
    <col min="26" max="27" width="17.8984375" style="0" customWidth="1"/>
    <col min="28" max="28" width="17.8984375" style="13" customWidth="1"/>
    <col min="29" max="30" width="5.3984375" style="0" customWidth="1"/>
    <col min="31" max="16384" width="8.8984375" style="0" customWidth="1"/>
  </cols>
  <sheetData>
    <row r="1" spans="1:28" s="9" customFormat="1" ht="27.75" customHeight="1">
      <c r="A1" s="1"/>
      <c r="B1" s="1"/>
      <c r="C1" s="1"/>
      <c r="D1" s="1"/>
      <c r="E1" s="1"/>
      <c r="F1" s="1"/>
      <c r="G1" s="104" t="s">
        <v>189</v>
      </c>
      <c r="H1" s="105"/>
      <c r="I1" s="105"/>
      <c r="J1" s="105"/>
      <c r="K1" s="105"/>
      <c r="L1" s="106"/>
      <c r="M1" s="104" t="s">
        <v>190</v>
      </c>
      <c r="N1" s="107"/>
      <c r="O1" s="107"/>
      <c r="P1" s="8" t="s">
        <v>191</v>
      </c>
      <c r="Q1" s="8"/>
      <c r="R1" s="8"/>
      <c r="S1" s="7"/>
      <c r="T1" s="108"/>
      <c r="AB1" s="10"/>
    </row>
    <row r="2" ht="36.75" customHeight="1">
      <c r="Q2" s="109"/>
    </row>
    <row r="3" spans="1:28" s="9" customFormat="1" ht="21.75" customHeight="1" thickBot="1">
      <c r="A3" s="9" t="s">
        <v>96</v>
      </c>
      <c r="S3" s="110" t="s">
        <v>192</v>
      </c>
      <c r="T3" s="110"/>
      <c r="U3" s="110"/>
      <c r="V3" s="110"/>
      <c r="W3" s="111"/>
      <c r="X3" s="111"/>
      <c r="AB3" s="10"/>
    </row>
    <row r="4" spans="1:24" ht="24" customHeight="1" thickTop="1">
      <c r="A4" s="17" t="s">
        <v>193</v>
      </c>
      <c r="B4" s="17"/>
      <c r="C4" s="112"/>
      <c r="D4" s="113" t="s">
        <v>194</v>
      </c>
      <c r="E4" s="114"/>
      <c r="F4" s="114"/>
      <c r="G4" s="21" t="s">
        <v>195</v>
      </c>
      <c r="H4" s="21"/>
      <c r="I4" s="21"/>
      <c r="J4" s="21"/>
      <c r="K4" s="21"/>
      <c r="L4" s="115"/>
      <c r="M4" s="116"/>
      <c r="N4" s="117"/>
      <c r="O4" s="118"/>
      <c r="P4" s="119"/>
      <c r="Q4" s="120" t="s">
        <v>196</v>
      </c>
      <c r="R4" s="120"/>
      <c r="S4" s="120"/>
      <c r="T4" s="120"/>
      <c r="U4" s="121"/>
      <c r="V4" s="25" t="s">
        <v>197</v>
      </c>
      <c r="W4" s="26"/>
      <c r="X4" s="26"/>
    </row>
    <row r="5" spans="1:24" ht="24" customHeight="1">
      <c r="A5" s="27"/>
      <c r="B5" s="27"/>
      <c r="C5" s="122"/>
      <c r="D5" s="123"/>
      <c r="E5" s="123"/>
      <c r="F5" s="124" t="s">
        <v>76</v>
      </c>
      <c r="G5" s="124"/>
      <c r="H5" s="124"/>
      <c r="I5" s="124"/>
      <c r="J5" s="123"/>
      <c r="K5" s="125"/>
      <c r="L5" s="37"/>
      <c r="M5" s="126" t="s">
        <v>77</v>
      </c>
      <c r="N5" s="127" t="s">
        <v>78</v>
      </c>
      <c r="O5" s="30" t="s">
        <v>79</v>
      </c>
      <c r="P5" s="30" t="s">
        <v>97</v>
      </c>
      <c r="Q5" s="128" t="s">
        <v>198</v>
      </c>
      <c r="R5" s="129"/>
      <c r="S5" s="129"/>
      <c r="T5" s="129"/>
      <c r="U5" s="130"/>
      <c r="V5" s="36"/>
      <c r="W5" s="37"/>
      <c r="X5" s="37"/>
    </row>
    <row r="6" spans="1:24" ht="27" customHeight="1">
      <c r="A6" s="44"/>
      <c r="B6" s="44"/>
      <c r="C6" s="131"/>
      <c r="D6" s="46" t="s">
        <v>97</v>
      </c>
      <c r="E6" s="45" t="s">
        <v>199</v>
      </c>
      <c r="F6" s="45" t="s">
        <v>200</v>
      </c>
      <c r="G6" s="45" t="s">
        <v>80</v>
      </c>
      <c r="H6" s="45" t="s">
        <v>201</v>
      </c>
      <c r="I6" s="45" t="s">
        <v>81</v>
      </c>
      <c r="J6" s="132" t="s">
        <v>202</v>
      </c>
      <c r="K6" s="133" t="s">
        <v>82</v>
      </c>
      <c r="L6" s="134"/>
      <c r="M6" s="131"/>
      <c r="N6" s="29"/>
      <c r="O6" s="38"/>
      <c r="P6" s="38"/>
      <c r="Q6" s="135" t="s">
        <v>203</v>
      </c>
      <c r="R6" s="135" t="s">
        <v>83</v>
      </c>
      <c r="S6" s="135" t="s">
        <v>84</v>
      </c>
      <c r="T6" s="135" t="s">
        <v>204</v>
      </c>
      <c r="U6" s="135" t="s">
        <v>8</v>
      </c>
      <c r="V6" s="36"/>
      <c r="W6" s="37"/>
      <c r="X6" s="37"/>
    </row>
    <row r="7" spans="1:28" s="141" customFormat="1" ht="12" customHeight="1">
      <c r="A7" s="136"/>
      <c r="B7" s="136"/>
      <c r="C7" s="137"/>
      <c r="D7" s="136"/>
      <c r="E7" s="136"/>
      <c r="F7" s="136"/>
      <c r="G7" s="136"/>
      <c r="H7" s="136"/>
      <c r="I7" s="136"/>
      <c r="J7" s="138"/>
      <c r="K7" s="138"/>
      <c r="L7" s="139"/>
      <c r="M7" s="136"/>
      <c r="N7" s="136"/>
      <c r="O7" s="136"/>
      <c r="P7" s="136"/>
      <c r="Q7" s="138"/>
      <c r="R7" s="138"/>
      <c r="S7" s="138"/>
      <c r="T7" s="138"/>
      <c r="U7" s="140"/>
      <c r="V7" s="136"/>
      <c r="W7" s="136"/>
      <c r="X7" s="136"/>
      <c r="Z7" s="142" t="s">
        <v>205</v>
      </c>
      <c r="AA7" s="142"/>
      <c r="AB7" s="142"/>
    </row>
    <row r="8" spans="1:28" s="1" customFormat="1" ht="13.5" customHeight="1">
      <c r="A8" s="53" t="s">
        <v>206</v>
      </c>
      <c r="B8" s="53"/>
      <c r="C8" s="54"/>
      <c r="D8" s="55">
        <v>33378043</v>
      </c>
      <c r="E8" s="55">
        <v>3139851</v>
      </c>
      <c r="F8" s="55">
        <v>869256</v>
      </c>
      <c r="G8" s="55">
        <v>89633</v>
      </c>
      <c r="H8" s="55">
        <v>6432422</v>
      </c>
      <c r="I8" s="55">
        <v>1316896</v>
      </c>
      <c r="J8" s="55">
        <v>1280180</v>
      </c>
      <c r="K8" s="55">
        <v>20249805</v>
      </c>
      <c r="L8" s="55"/>
      <c r="M8" s="55">
        <v>1658525</v>
      </c>
      <c r="N8" s="55">
        <v>24513674</v>
      </c>
      <c r="O8" s="55">
        <v>34119698</v>
      </c>
      <c r="P8" s="55">
        <v>81457109</v>
      </c>
      <c r="Q8" s="55">
        <v>77325629</v>
      </c>
      <c r="R8" s="55">
        <v>32059002</v>
      </c>
      <c r="S8" s="55">
        <v>40446764</v>
      </c>
      <c r="T8" s="55">
        <v>4634897</v>
      </c>
      <c r="U8" s="55">
        <v>184966</v>
      </c>
      <c r="V8" s="56" t="s">
        <v>110</v>
      </c>
      <c r="W8" s="57"/>
      <c r="X8" s="57"/>
      <c r="Z8" s="58" t="s">
        <v>207</v>
      </c>
      <c r="AA8" s="58" t="s">
        <v>116</v>
      </c>
      <c r="AB8" s="59" t="s">
        <v>113</v>
      </c>
    </row>
    <row r="9" spans="1:28" s="1" customFormat="1" ht="13.5" customHeight="1">
      <c r="A9" s="53" t="s">
        <v>208</v>
      </c>
      <c r="B9" s="53"/>
      <c r="C9" s="54"/>
      <c r="D9" s="55">
        <v>31313736</v>
      </c>
      <c r="E9" s="55">
        <v>3146307</v>
      </c>
      <c r="F9" s="55">
        <v>828922</v>
      </c>
      <c r="G9" s="55">
        <v>83747</v>
      </c>
      <c r="H9" s="55">
        <v>6479523</v>
      </c>
      <c r="I9" s="55">
        <v>1278099</v>
      </c>
      <c r="J9" s="55">
        <v>1244096</v>
      </c>
      <c r="K9" s="55">
        <v>18253042</v>
      </c>
      <c r="L9" s="55"/>
      <c r="M9" s="55">
        <v>1667878</v>
      </c>
      <c r="N9" s="55">
        <v>19700078</v>
      </c>
      <c r="O9" s="55">
        <v>31850276</v>
      </c>
      <c r="P9" s="55">
        <v>84557077</v>
      </c>
      <c r="Q9" s="55">
        <v>75156362</v>
      </c>
      <c r="R9" s="55">
        <v>26380474</v>
      </c>
      <c r="S9" s="55">
        <v>44428930</v>
      </c>
      <c r="T9" s="55">
        <v>4117181</v>
      </c>
      <c r="U9" s="55">
        <v>229777</v>
      </c>
      <c r="V9" s="56" t="s">
        <v>118</v>
      </c>
      <c r="W9" s="57"/>
      <c r="X9" s="57"/>
      <c r="AB9" s="10"/>
    </row>
    <row r="10" spans="1:28" s="1" customFormat="1" ht="13.5" customHeight="1">
      <c r="A10" s="53" t="s">
        <v>119</v>
      </c>
      <c r="B10" s="53"/>
      <c r="C10" s="54"/>
      <c r="D10" s="55">
        <v>32967110</v>
      </c>
      <c r="E10" s="55">
        <v>3301348</v>
      </c>
      <c r="F10" s="55">
        <v>754082</v>
      </c>
      <c r="G10" s="55">
        <v>71562</v>
      </c>
      <c r="H10" s="63">
        <v>6364332</v>
      </c>
      <c r="I10" s="63">
        <v>1382298</v>
      </c>
      <c r="J10" s="55">
        <v>1200807</v>
      </c>
      <c r="K10" s="55">
        <v>19892681</v>
      </c>
      <c r="L10" s="55"/>
      <c r="M10" s="55">
        <v>1588193</v>
      </c>
      <c r="N10" s="63">
        <v>20959471</v>
      </c>
      <c r="O10" s="55">
        <v>33436527</v>
      </c>
      <c r="P10" s="63">
        <v>77767784</v>
      </c>
      <c r="Q10" s="63">
        <v>62134359</v>
      </c>
      <c r="R10" s="63">
        <v>24652453</v>
      </c>
      <c r="S10" s="63">
        <v>33559333</v>
      </c>
      <c r="T10" s="63">
        <v>3607626</v>
      </c>
      <c r="U10" s="63">
        <v>314947</v>
      </c>
      <c r="V10" s="56" t="s">
        <v>209</v>
      </c>
      <c r="W10" s="57"/>
      <c r="X10" s="57"/>
      <c r="Z10" s="63">
        <f>SUM(Z13:Z14)</f>
        <v>10179085</v>
      </c>
      <c r="AA10" s="63">
        <f>SUM(AA13:AA14)</f>
        <v>1387905</v>
      </c>
      <c r="AB10" s="63">
        <f>SUM(AB13:AB14)</f>
        <v>11566990</v>
      </c>
    </row>
    <row r="11" spans="1:28" s="1" customFormat="1" ht="13.5" customHeight="1">
      <c r="A11" s="53" t="s">
        <v>121</v>
      </c>
      <c r="B11" s="53"/>
      <c r="C11" s="54"/>
      <c r="D11" s="55">
        <v>34314293</v>
      </c>
      <c r="E11" s="55">
        <v>3634818</v>
      </c>
      <c r="F11" s="55">
        <v>728101</v>
      </c>
      <c r="G11" s="55">
        <v>66157</v>
      </c>
      <c r="H11" s="63">
        <v>6849412</v>
      </c>
      <c r="I11" s="63">
        <v>1431073</v>
      </c>
      <c r="J11" s="55">
        <v>1079351</v>
      </c>
      <c r="K11" s="55">
        <v>20525381</v>
      </c>
      <c r="L11" s="55"/>
      <c r="M11" s="55">
        <v>1575257</v>
      </c>
      <c r="N11" s="63">
        <v>22591894</v>
      </c>
      <c r="O11" s="55">
        <v>34626871</v>
      </c>
      <c r="P11" s="63">
        <v>54799993</v>
      </c>
      <c r="Q11" s="63">
        <v>51797007</v>
      </c>
      <c r="R11" s="63">
        <v>16972298</v>
      </c>
      <c r="S11" s="63">
        <v>31976347</v>
      </c>
      <c r="T11" s="63">
        <v>2599592</v>
      </c>
      <c r="U11" s="63">
        <v>248770</v>
      </c>
      <c r="V11" s="56" t="s">
        <v>210</v>
      </c>
      <c r="W11" s="57"/>
      <c r="X11" s="57"/>
      <c r="Z11" s="63"/>
      <c r="AA11" s="63"/>
      <c r="AB11" s="63"/>
    </row>
    <row r="12" spans="1:28" s="69" customFormat="1" ht="13.5" customHeight="1">
      <c r="A12" s="143" t="s">
        <v>211</v>
      </c>
      <c r="B12" s="143"/>
      <c r="C12" s="65"/>
      <c r="D12" s="66">
        <f aca="true" t="shared" si="0" ref="D12:K12">SUM(D14:D15)</f>
        <v>33859000</v>
      </c>
      <c r="E12" s="66">
        <f t="shared" si="0"/>
        <v>3724282</v>
      </c>
      <c r="F12" s="66">
        <f t="shared" si="0"/>
        <v>647539</v>
      </c>
      <c r="G12" s="66">
        <f t="shared" si="0"/>
        <v>60295</v>
      </c>
      <c r="H12" s="70">
        <f t="shared" si="0"/>
        <v>6327061</v>
      </c>
      <c r="I12" s="70">
        <f t="shared" si="0"/>
        <v>1365468</v>
      </c>
      <c r="J12" s="66">
        <f t="shared" si="0"/>
        <v>933813</v>
      </c>
      <c r="K12" s="66">
        <f t="shared" si="0"/>
        <v>20800542</v>
      </c>
      <c r="L12" s="66"/>
      <c r="M12" s="66">
        <f aca="true" t="shared" si="1" ref="M12:U12">SUM(M14:M15)</f>
        <v>1483032</v>
      </c>
      <c r="N12" s="70">
        <f t="shared" si="1"/>
        <v>26387676</v>
      </c>
      <c r="O12" s="66">
        <f t="shared" si="1"/>
        <v>33642524</v>
      </c>
      <c r="P12" s="70">
        <f t="shared" si="1"/>
        <v>54062423</v>
      </c>
      <c r="Q12" s="70">
        <f t="shared" si="1"/>
        <v>53661755</v>
      </c>
      <c r="R12" s="70">
        <f t="shared" si="1"/>
        <v>17027403</v>
      </c>
      <c r="S12" s="70">
        <f t="shared" si="1"/>
        <v>31386490</v>
      </c>
      <c r="T12" s="70">
        <f t="shared" si="1"/>
        <v>2409971</v>
      </c>
      <c r="U12" s="70">
        <f t="shared" si="1"/>
        <v>2837891</v>
      </c>
      <c r="V12" s="67" t="s">
        <v>124</v>
      </c>
      <c r="W12" s="68"/>
      <c r="X12" s="68"/>
      <c r="Z12" s="70">
        <f>SUM(Z14:Z15)</f>
        <v>17564642</v>
      </c>
      <c r="AA12" s="70">
        <f>SUM(AA14:AA15)</f>
        <v>3235900</v>
      </c>
      <c r="AB12" s="70">
        <f>SUM(AB14:AB15)</f>
        <v>20800542</v>
      </c>
    </row>
    <row r="13" spans="1:28" s="69" customFormat="1" ht="30" customHeight="1">
      <c r="A13" s="71" t="s">
        <v>12</v>
      </c>
      <c r="B13" s="71"/>
      <c r="C13" s="144"/>
      <c r="D13" s="73">
        <f>D12/'164 (1)'!$D$13*100</f>
        <v>11.373442567872141</v>
      </c>
      <c r="E13" s="73">
        <f>E12/'164 (1)'!$D$13*100</f>
        <v>1.251008814009864</v>
      </c>
      <c r="F13" s="73">
        <f>F12/'164 (1)'!$D$13*100</f>
        <v>0.2175122604612469</v>
      </c>
      <c r="G13" s="73">
        <f>G12/'164 (1)'!$D$13*100</f>
        <v>0.020253454609700548</v>
      </c>
      <c r="H13" s="74">
        <f>H12/'164 (1)'!$D$13*100</f>
        <v>2.1252979977826776</v>
      </c>
      <c r="I13" s="73">
        <f>I12/'164 (1)'!$D$13*100</f>
        <v>0.45866894699392297</v>
      </c>
      <c r="J13" s="73">
        <f>J12/'164 (1)'!$D$13*100</f>
        <v>0.3136734258138867</v>
      </c>
      <c r="K13" s="73">
        <f>K12/'164 (1)'!$D$13*100</f>
        <v>6.987027668200843</v>
      </c>
      <c r="L13" s="73"/>
      <c r="M13" s="73">
        <f>M12/'164 (1)'!$D$13*100</f>
        <v>0.4981594045399025</v>
      </c>
      <c r="N13" s="74">
        <f>N12/'164 (1)'!$D$13*100</f>
        <v>8.863779718409228</v>
      </c>
      <c r="O13" s="73">
        <f>O12/'164 (1)'!$D$13*100</f>
        <v>11.300726972215958</v>
      </c>
      <c r="P13" s="74">
        <f>P12/'164 (1)'!$D$13*100</f>
        <v>18.159894358088245</v>
      </c>
      <c r="Q13" s="74">
        <f>Q12/'164 (1)'!$D$13*100</f>
        <v>18.02530755733264</v>
      </c>
      <c r="R13" s="74">
        <f>R12/'164 (1)'!$D$13*100</f>
        <v>5.71960749285312</v>
      </c>
      <c r="S13" s="74">
        <f>S12/'164 (1)'!$D$13*100</f>
        <v>10.542911527868315</v>
      </c>
      <c r="T13" s="74">
        <f>T12/'164 (1)'!$D$13*100</f>
        <v>0.8095238122430489</v>
      </c>
      <c r="U13" s="74">
        <f>U12/'164 (1)'!$D$13*100</f>
        <v>0.9532647243681515</v>
      </c>
      <c r="V13" s="67" t="s">
        <v>13</v>
      </c>
      <c r="W13" s="68"/>
      <c r="X13" s="68"/>
      <c r="Z13" s="74"/>
      <c r="AA13" s="74"/>
      <c r="AB13" s="74"/>
    </row>
    <row r="14" spans="1:28" s="9" customFormat="1" ht="15" customHeight="1">
      <c r="A14" s="71" t="s">
        <v>14</v>
      </c>
      <c r="B14" s="71"/>
      <c r="C14" s="144"/>
      <c r="D14" s="66">
        <f aca="true" t="shared" si="2" ref="D14:K14">SUM(D17:D20)</f>
        <v>16844582</v>
      </c>
      <c r="E14" s="66">
        <f t="shared" si="2"/>
        <v>1330080</v>
      </c>
      <c r="F14" s="66">
        <f t="shared" si="2"/>
        <v>199854</v>
      </c>
      <c r="G14" s="66">
        <f t="shared" si="2"/>
        <v>6608</v>
      </c>
      <c r="H14" s="70">
        <f t="shared" si="2"/>
        <v>2732581</v>
      </c>
      <c r="I14" s="66">
        <f t="shared" si="2"/>
        <v>637521</v>
      </c>
      <c r="J14" s="66">
        <f t="shared" si="2"/>
        <v>370948</v>
      </c>
      <c r="K14" s="66">
        <f t="shared" si="2"/>
        <v>11566990</v>
      </c>
      <c r="L14" s="66"/>
      <c r="M14" s="66">
        <f aca="true" t="shared" si="3" ref="M14:U14">SUM(M17:M20)</f>
        <v>818887</v>
      </c>
      <c r="N14" s="70">
        <f t="shared" si="3"/>
        <v>19286781</v>
      </c>
      <c r="O14" s="66">
        <f t="shared" si="3"/>
        <v>15600001</v>
      </c>
      <c r="P14" s="70">
        <f t="shared" si="3"/>
        <v>21484431</v>
      </c>
      <c r="Q14" s="70">
        <f t="shared" si="3"/>
        <v>21405336</v>
      </c>
      <c r="R14" s="70">
        <f t="shared" si="3"/>
        <v>6590506</v>
      </c>
      <c r="S14" s="70">
        <f t="shared" si="3"/>
        <v>13700484</v>
      </c>
      <c r="T14" s="70">
        <f t="shared" si="3"/>
        <v>804949</v>
      </c>
      <c r="U14" s="145">
        <f t="shared" si="3"/>
        <v>309397</v>
      </c>
      <c r="V14" s="77" t="s">
        <v>15</v>
      </c>
      <c r="W14" s="78"/>
      <c r="X14" s="78"/>
      <c r="Z14" s="70">
        <f>SUM(Z17:Z20)</f>
        <v>10179085</v>
      </c>
      <c r="AA14" s="70">
        <f>SUM(AA17:AA20)</f>
        <v>1387905</v>
      </c>
      <c r="AB14" s="70">
        <f>SUM(AB17:AB20)</f>
        <v>11566990</v>
      </c>
    </row>
    <row r="15" spans="1:28" s="9" customFormat="1" ht="15" customHeight="1">
      <c r="A15" s="71" t="s">
        <v>16</v>
      </c>
      <c r="B15" s="71"/>
      <c r="C15" s="144"/>
      <c r="D15" s="66">
        <f aca="true" t="shared" si="4" ref="D15:K15">D21+D25+D35+D39+D50+D60</f>
        <v>17014418</v>
      </c>
      <c r="E15" s="66">
        <f t="shared" si="4"/>
        <v>2394202</v>
      </c>
      <c r="F15" s="66">
        <f t="shared" si="4"/>
        <v>447685</v>
      </c>
      <c r="G15" s="66">
        <f t="shared" si="4"/>
        <v>53687</v>
      </c>
      <c r="H15" s="70">
        <f t="shared" si="4"/>
        <v>3594480</v>
      </c>
      <c r="I15" s="66">
        <f t="shared" si="4"/>
        <v>727947</v>
      </c>
      <c r="J15" s="66">
        <f t="shared" si="4"/>
        <v>562865</v>
      </c>
      <c r="K15" s="66">
        <f t="shared" si="4"/>
        <v>9233552</v>
      </c>
      <c r="L15" s="66"/>
      <c r="M15" s="66">
        <f aca="true" t="shared" si="5" ref="M15:U15">M21+M25+M35+M39+M50+M60</f>
        <v>664145</v>
      </c>
      <c r="N15" s="70">
        <f t="shared" si="5"/>
        <v>7100895</v>
      </c>
      <c r="O15" s="66">
        <f t="shared" si="5"/>
        <v>18042523</v>
      </c>
      <c r="P15" s="70">
        <f t="shared" si="5"/>
        <v>32577992</v>
      </c>
      <c r="Q15" s="70">
        <f t="shared" si="5"/>
        <v>32256419</v>
      </c>
      <c r="R15" s="70">
        <f t="shared" si="5"/>
        <v>10436897</v>
      </c>
      <c r="S15" s="70">
        <f t="shared" si="5"/>
        <v>17686006</v>
      </c>
      <c r="T15" s="70">
        <f t="shared" si="5"/>
        <v>1605022</v>
      </c>
      <c r="U15" s="145">
        <f t="shared" si="5"/>
        <v>2528494</v>
      </c>
      <c r="V15" s="77" t="s">
        <v>17</v>
      </c>
      <c r="W15" s="78"/>
      <c r="X15" s="78"/>
      <c r="Z15" s="70">
        <f>Z21+Z25+Z35+Z39+Z50+Z60</f>
        <v>7385557</v>
      </c>
      <c r="AA15" s="70">
        <f>AA21+AA25+AA35+AA39+AA50+AA60</f>
        <v>1847995</v>
      </c>
      <c r="AB15" s="70">
        <f>AB21+AB25+AB35+AB39+AB50+AB60</f>
        <v>9233552</v>
      </c>
    </row>
    <row r="16" spans="1:28" s="9" customFormat="1" ht="15.75" customHeight="1">
      <c r="A16" s="146"/>
      <c r="B16" s="146"/>
      <c r="C16" s="144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76"/>
      <c r="V16" s="80"/>
      <c r="W16" s="81"/>
      <c r="X16" s="81"/>
      <c r="Z16" s="66"/>
      <c r="AA16" s="66"/>
      <c r="AB16" s="66"/>
    </row>
    <row r="17" spans="1:28" s="9" customFormat="1" ht="13.5" customHeight="1">
      <c r="A17" s="82" t="s">
        <v>18</v>
      </c>
      <c r="B17" s="96" t="s">
        <v>19</v>
      </c>
      <c r="C17" s="147"/>
      <c r="D17" s="85">
        <f>SUM(E17:K17)</f>
        <v>7300828</v>
      </c>
      <c r="E17" s="85">
        <v>346465</v>
      </c>
      <c r="F17" s="85">
        <v>74740</v>
      </c>
      <c r="G17" s="85">
        <v>2223</v>
      </c>
      <c r="H17" s="85">
        <v>1107916</v>
      </c>
      <c r="I17" s="85">
        <v>249011</v>
      </c>
      <c r="J17" s="85">
        <v>108998</v>
      </c>
      <c r="K17" s="85">
        <f>AB17</f>
        <v>5411475</v>
      </c>
      <c r="L17" s="85"/>
      <c r="M17" s="85">
        <v>249140</v>
      </c>
      <c r="N17" s="85">
        <v>6765018</v>
      </c>
      <c r="O17" s="85">
        <v>6493368</v>
      </c>
      <c r="P17" s="85">
        <f>Q17+'164 (3)'!D17+'164 (3)'!G17</f>
        <v>10097797</v>
      </c>
      <c r="Q17" s="85">
        <v>10085794</v>
      </c>
      <c r="R17" s="85">
        <v>2815388</v>
      </c>
      <c r="S17" s="85">
        <v>6671883</v>
      </c>
      <c r="T17" s="85">
        <v>490351</v>
      </c>
      <c r="U17" s="87">
        <f>Q17-SUM(R17:T17)</f>
        <v>108172</v>
      </c>
      <c r="V17" s="88" t="s">
        <v>18</v>
      </c>
      <c r="W17" s="82"/>
      <c r="X17" s="82"/>
      <c r="Z17" s="85">
        <v>4810465</v>
      </c>
      <c r="AA17" s="85">
        <v>601010</v>
      </c>
      <c r="AB17" s="66">
        <f>SUM(Z17:AA17)</f>
        <v>5411475</v>
      </c>
    </row>
    <row r="18" spans="1:28" s="9" customFormat="1" ht="13.5" customHeight="1">
      <c r="A18" s="82" t="s">
        <v>20</v>
      </c>
      <c r="B18" s="96" t="s">
        <v>21</v>
      </c>
      <c r="C18" s="147"/>
      <c r="D18" s="85">
        <f>SUM(E18:K18)</f>
        <v>5590605</v>
      </c>
      <c r="E18" s="85">
        <v>555966</v>
      </c>
      <c r="F18" s="85">
        <v>67366</v>
      </c>
      <c r="G18" s="85">
        <v>1762</v>
      </c>
      <c r="H18" s="85">
        <v>912671</v>
      </c>
      <c r="I18" s="85">
        <v>171510</v>
      </c>
      <c r="J18" s="85">
        <v>138362</v>
      </c>
      <c r="K18" s="85">
        <f>AB18</f>
        <v>3742968</v>
      </c>
      <c r="L18" s="85"/>
      <c r="M18" s="85">
        <v>358097</v>
      </c>
      <c r="N18" s="85">
        <v>7360789</v>
      </c>
      <c r="O18" s="85">
        <v>5298243</v>
      </c>
      <c r="P18" s="85">
        <f>Q18+'164 (3)'!D18+'164 (3)'!G18</f>
        <v>6791131</v>
      </c>
      <c r="Q18" s="85">
        <v>6731815</v>
      </c>
      <c r="R18" s="85">
        <v>2494368</v>
      </c>
      <c r="S18" s="85">
        <v>3874202</v>
      </c>
      <c r="T18" s="85">
        <v>188289</v>
      </c>
      <c r="U18" s="87">
        <f>Q18-SUM(R18:T18)</f>
        <v>174956</v>
      </c>
      <c r="V18" s="88" t="s">
        <v>20</v>
      </c>
      <c r="W18" s="82"/>
      <c r="X18" s="82"/>
      <c r="Z18" s="85">
        <v>3301032</v>
      </c>
      <c r="AA18" s="85">
        <v>441936</v>
      </c>
      <c r="AB18" s="66">
        <f>SUM(Z18:AA18)</f>
        <v>3742968</v>
      </c>
    </row>
    <row r="19" spans="1:28" s="9" customFormat="1" ht="13.5" customHeight="1">
      <c r="A19" s="82" t="s">
        <v>22</v>
      </c>
      <c r="B19" s="96" t="s">
        <v>23</v>
      </c>
      <c r="C19" s="147"/>
      <c r="D19" s="85">
        <f>SUM(E19:K19)</f>
        <v>2169942</v>
      </c>
      <c r="E19" s="85">
        <v>141618</v>
      </c>
      <c r="F19" s="85">
        <v>35530</v>
      </c>
      <c r="G19" s="85">
        <v>1392</v>
      </c>
      <c r="H19" s="85">
        <v>360981</v>
      </c>
      <c r="I19" s="85">
        <v>124213</v>
      </c>
      <c r="J19" s="85">
        <v>71639</v>
      </c>
      <c r="K19" s="85">
        <f>AB19</f>
        <v>1434569</v>
      </c>
      <c r="L19" s="85"/>
      <c r="M19" s="85">
        <v>105992</v>
      </c>
      <c r="N19" s="85">
        <v>3285869</v>
      </c>
      <c r="O19" s="85">
        <v>2690218</v>
      </c>
      <c r="P19" s="85">
        <f>Q19+'164 (3)'!D19+'164 (3)'!G19</f>
        <v>3291085</v>
      </c>
      <c r="Q19" s="85">
        <v>3290209</v>
      </c>
      <c r="R19" s="85">
        <v>652066</v>
      </c>
      <c r="S19" s="85">
        <v>2533008</v>
      </c>
      <c r="T19" s="85">
        <v>105135</v>
      </c>
      <c r="U19" s="87">
        <f>Q19-SUM(R19:T19)</f>
        <v>0</v>
      </c>
      <c r="V19" s="88" t="s">
        <v>22</v>
      </c>
      <c r="W19" s="82"/>
      <c r="X19" s="82"/>
      <c r="Z19" s="85">
        <v>1254949</v>
      </c>
      <c r="AA19" s="85">
        <v>179620</v>
      </c>
      <c r="AB19" s="66">
        <f>SUM(Z19:AA19)</f>
        <v>1434569</v>
      </c>
    </row>
    <row r="20" spans="1:28" s="9" customFormat="1" ht="13.5" customHeight="1">
      <c r="A20" s="82" t="s">
        <v>24</v>
      </c>
      <c r="B20" s="96" t="s">
        <v>25</v>
      </c>
      <c r="C20" s="147"/>
      <c r="D20" s="85">
        <f>SUM(E20:K20)</f>
        <v>1783207</v>
      </c>
      <c r="E20" s="85">
        <v>286031</v>
      </c>
      <c r="F20" s="85">
        <v>22218</v>
      </c>
      <c r="G20" s="85">
        <v>1231</v>
      </c>
      <c r="H20" s="85">
        <v>351013</v>
      </c>
      <c r="I20" s="85">
        <v>92787</v>
      </c>
      <c r="J20" s="85">
        <v>51949</v>
      </c>
      <c r="K20" s="85">
        <f>AB20</f>
        <v>977978</v>
      </c>
      <c r="L20" s="85"/>
      <c r="M20" s="85">
        <v>105658</v>
      </c>
      <c r="N20" s="85">
        <v>1875105</v>
      </c>
      <c r="O20" s="85">
        <v>1118172</v>
      </c>
      <c r="P20" s="85">
        <f>Q20+'164 (3)'!D20+'164 (3)'!G20</f>
        <v>1304418</v>
      </c>
      <c r="Q20" s="85">
        <v>1297518</v>
      </c>
      <c r="R20" s="85">
        <v>628684</v>
      </c>
      <c r="S20" s="85">
        <v>621391</v>
      </c>
      <c r="T20" s="85">
        <v>21174</v>
      </c>
      <c r="U20" s="87">
        <f>Q20-SUM(R20:T20)</f>
        <v>26269</v>
      </c>
      <c r="V20" s="88" t="s">
        <v>24</v>
      </c>
      <c r="W20" s="82"/>
      <c r="X20" s="82"/>
      <c r="Z20" s="85">
        <v>812639</v>
      </c>
      <c r="AA20" s="85">
        <v>165339</v>
      </c>
      <c r="AB20" s="66">
        <f>SUM(Z20:AA20)</f>
        <v>977978</v>
      </c>
    </row>
    <row r="21" spans="1:28" s="69" customFormat="1" ht="30" customHeight="1">
      <c r="A21" s="90" t="s">
        <v>26</v>
      </c>
      <c r="B21" s="91" t="s">
        <v>27</v>
      </c>
      <c r="C21" s="148"/>
      <c r="D21" s="66">
        <f aca="true" t="shared" si="6" ref="D21:K21">SUM(D22:D24)</f>
        <v>1931075</v>
      </c>
      <c r="E21" s="66">
        <f>SUM(E22:E24)</f>
        <v>277087</v>
      </c>
      <c r="F21" s="66">
        <f t="shared" si="6"/>
        <v>41135</v>
      </c>
      <c r="G21" s="66">
        <f t="shared" si="6"/>
        <v>6026</v>
      </c>
      <c r="H21" s="66">
        <f t="shared" si="6"/>
        <v>337284</v>
      </c>
      <c r="I21" s="66">
        <f>SUM(I22:I24)</f>
        <v>90583</v>
      </c>
      <c r="J21" s="66">
        <f t="shared" si="6"/>
        <v>44120</v>
      </c>
      <c r="K21" s="66">
        <f t="shared" si="6"/>
        <v>1134840</v>
      </c>
      <c r="L21" s="66"/>
      <c r="M21" s="66">
        <f aca="true" t="shared" si="7" ref="M21:U21">SUM(M22:M24)</f>
        <v>54461</v>
      </c>
      <c r="N21" s="66">
        <f t="shared" si="7"/>
        <v>663368</v>
      </c>
      <c r="O21" s="66">
        <f t="shared" si="7"/>
        <v>1483818</v>
      </c>
      <c r="P21" s="66">
        <f t="shared" si="7"/>
        <v>3640475</v>
      </c>
      <c r="Q21" s="66">
        <f t="shared" si="7"/>
        <v>3639102</v>
      </c>
      <c r="R21" s="66">
        <f t="shared" si="7"/>
        <v>973571</v>
      </c>
      <c r="S21" s="66">
        <f t="shared" si="7"/>
        <v>2506715</v>
      </c>
      <c r="T21" s="66">
        <f t="shared" si="7"/>
        <v>158816</v>
      </c>
      <c r="U21" s="76">
        <f t="shared" si="7"/>
        <v>0</v>
      </c>
      <c r="V21" s="93" t="s">
        <v>26</v>
      </c>
      <c r="W21" s="94"/>
      <c r="X21" s="94"/>
      <c r="Z21" s="66">
        <f>SUM(Z22:Z24)</f>
        <v>966790</v>
      </c>
      <c r="AA21" s="66">
        <f>SUM(AA22:AA24)</f>
        <v>168050</v>
      </c>
      <c r="AB21" s="66">
        <f>SUM(AB22:AB24)</f>
        <v>1134840</v>
      </c>
    </row>
    <row r="22" spans="1:28" s="9" customFormat="1" ht="13.5" customHeight="1">
      <c r="A22" s="95" t="s">
        <v>125</v>
      </c>
      <c r="B22" s="96" t="s">
        <v>28</v>
      </c>
      <c r="C22" s="147"/>
      <c r="D22" s="85">
        <f>SUM(E22:K22)</f>
        <v>719178</v>
      </c>
      <c r="E22" s="85">
        <v>124869</v>
      </c>
      <c r="F22" s="85">
        <v>15140</v>
      </c>
      <c r="G22" s="85">
        <v>1586</v>
      </c>
      <c r="H22" s="85">
        <v>100586</v>
      </c>
      <c r="I22" s="85">
        <v>39663</v>
      </c>
      <c r="J22" s="85">
        <v>14865</v>
      </c>
      <c r="K22" s="85">
        <f>AB22</f>
        <v>422469</v>
      </c>
      <c r="L22" s="85"/>
      <c r="M22" s="85">
        <v>10173</v>
      </c>
      <c r="N22" s="85">
        <v>206409</v>
      </c>
      <c r="O22" s="85">
        <v>504409</v>
      </c>
      <c r="P22" s="85">
        <f>Q22+'164 (3)'!D22+'164 (3)'!G22</f>
        <v>1592145</v>
      </c>
      <c r="Q22" s="85">
        <v>1591846</v>
      </c>
      <c r="R22" s="85">
        <v>615644</v>
      </c>
      <c r="S22" s="85">
        <v>953026</v>
      </c>
      <c r="T22" s="85">
        <v>23176</v>
      </c>
      <c r="U22" s="87">
        <f>Q22-SUM(R22:T22)</f>
        <v>0</v>
      </c>
      <c r="V22" s="88" t="s">
        <v>29</v>
      </c>
      <c r="W22" s="82"/>
      <c r="X22" s="82"/>
      <c r="Z22" s="85">
        <v>333972</v>
      </c>
      <c r="AA22" s="85">
        <v>88497</v>
      </c>
      <c r="AB22" s="66">
        <f>SUM(Z22:AA22)</f>
        <v>422469</v>
      </c>
    </row>
    <row r="23" spans="1:28" s="9" customFormat="1" ht="13.5" customHeight="1">
      <c r="A23" s="95" t="s">
        <v>30</v>
      </c>
      <c r="B23" s="96" t="s">
        <v>31</v>
      </c>
      <c r="C23" s="147"/>
      <c r="D23" s="85">
        <f>SUM(E23:K23)</f>
        <v>776499</v>
      </c>
      <c r="E23" s="85">
        <v>107452</v>
      </c>
      <c r="F23" s="85">
        <v>16233</v>
      </c>
      <c r="G23" s="85">
        <v>2702</v>
      </c>
      <c r="H23" s="85">
        <v>149094</v>
      </c>
      <c r="I23" s="85">
        <v>37350</v>
      </c>
      <c r="J23" s="85">
        <v>11638</v>
      </c>
      <c r="K23" s="85">
        <f>AB23</f>
        <v>452030</v>
      </c>
      <c r="L23" s="85"/>
      <c r="M23" s="85">
        <v>31425</v>
      </c>
      <c r="N23" s="85">
        <v>393443</v>
      </c>
      <c r="O23" s="85">
        <v>737656</v>
      </c>
      <c r="P23" s="85">
        <f>Q23+'164 (3)'!D23+'164 (3)'!G23</f>
        <v>1215486</v>
      </c>
      <c r="Q23" s="85">
        <v>1214412</v>
      </c>
      <c r="R23" s="85">
        <v>211810</v>
      </c>
      <c r="S23" s="85">
        <v>888077</v>
      </c>
      <c r="T23" s="85">
        <v>114525</v>
      </c>
      <c r="U23" s="87">
        <f>Q23-SUM(R23:T23)</f>
        <v>0</v>
      </c>
      <c r="V23" s="88" t="s">
        <v>30</v>
      </c>
      <c r="W23" s="82"/>
      <c r="X23" s="82"/>
      <c r="Z23" s="85">
        <v>404361</v>
      </c>
      <c r="AA23" s="85">
        <v>47669</v>
      </c>
      <c r="AB23" s="66">
        <f>SUM(Z23:AA23)</f>
        <v>452030</v>
      </c>
    </row>
    <row r="24" spans="1:28" s="9" customFormat="1" ht="13.5" customHeight="1">
      <c r="A24" s="95" t="s">
        <v>32</v>
      </c>
      <c r="B24" s="96" t="s">
        <v>33</v>
      </c>
      <c r="C24" s="147"/>
      <c r="D24" s="85">
        <f>SUM(E24:K24)</f>
        <v>435398</v>
      </c>
      <c r="E24" s="85">
        <v>44766</v>
      </c>
      <c r="F24" s="85">
        <v>9762</v>
      </c>
      <c r="G24" s="85">
        <v>1738</v>
      </c>
      <c r="H24" s="85">
        <v>87604</v>
      </c>
      <c r="I24" s="85">
        <v>13570</v>
      </c>
      <c r="J24" s="85">
        <v>17617</v>
      </c>
      <c r="K24" s="85">
        <f>AB24</f>
        <v>260341</v>
      </c>
      <c r="L24" s="85"/>
      <c r="M24" s="85">
        <v>12863</v>
      </c>
      <c r="N24" s="85">
        <v>63516</v>
      </c>
      <c r="O24" s="85">
        <v>241753</v>
      </c>
      <c r="P24" s="85">
        <f>Q24+'164 (3)'!D24+'164 (3)'!G24</f>
        <v>832844</v>
      </c>
      <c r="Q24" s="85">
        <v>832844</v>
      </c>
      <c r="R24" s="85">
        <v>146117</v>
      </c>
      <c r="S24" s="85">
        <v>665612</v>
      </c>
      <c r="T24" s="85">
        <v>21115</v>
      </c>
      <c r="U24" s="87">
        <f>Q24-SUM(R24:T24)</f>
        <v>0</v>
      </c>
      <c r="V24" s="88" t="s">
        <v>32</v>
      </c>
      <c r="W24" s="82"/>
      <c r="X24" s="82"/>
      <c r="Z24" s="85">
        <v>228457</v>
      </c>
      <c r="AA24" s="85">
        <v>31884</v>
      </c>
      <c r="AB24" s="66">
        <f>SUM(Z24:AA24)</f>
        <v>260341</v>
      </c>
    </row>
    <row r="25" spans="1:28" s="69" customFormat="1" ht="30" customHeight="1">
      <c r="A25" s="90" t="s">
        <v>34</v>
      </c>
      <c r="B25" s="91" t="s">
        <v>35</v>
      </c>
      <c r="C25" s="148"/>
      <c r="D25" s="66">
        <f aca="true" t="shared" si="8" ref="D25:K25">SUM(D26:D34)</f>
        <v>3543416</v>
      </c>
      <c r="E25" s="66">
        <f t="shared" si="8"/>
        <v>530057</v>
      </c>
      <c r="F25" s="66">
        <f>SUM(F26:F34)</f>
        <v>87190</v>
      </c>
      <c r="G25" s="66">
        <f t="shared" si="8"/>
        <v>13142</v>
      </c>
      <c r="H25" s="66">
        <f t="shared" si="8"/>
        <v>787454</v>
      </c>
      <c r="I25" s="66">
        <f>SUM(I26:I34)</f>
        <v>154895</v>
      </c>
      <c r="J25" s="66">
        <f t="shared" si="8"/>
        <v>115176</v>
      </c>
      <c r="K25" s="66">
        <f t="shared" si="8"/>
        <v>1855502</v>
      </c>
      <c r="L25" s="66"/>
      <c r="M25" s="66">
        <f aca="true" t="shared" si="9" ref="M25:U25">SUM(M26:M34)</f>
        <v>77183</v>
      </c>
      <c r="N25" s="66">
        <f t="shared" si="9"/>
        <v>1388618</v>
      </c>
      <c r="O25" s="66">
        <f t="shared" si="9"/>
        <v>3804823</v>
      </c>
      <c r="P25" s="66">
        <f t="shared" si="9"/>
        <v>5539601</v>
      </c>
      <c r="Q25" s="66">
        <f t="shared" si="9"/>
        <v>5507623</v>
      </c>
      <c r="R25" s="66">
        <f t="shared" si="9"/>
        <v>1253164</v>
      </c>
      <c r="S25" s="66">
        <f t="shared" si="9"/>
        <v>3927348</v>
      </c>
      <c r="T25" s="66">
        <f>SUM(T26:T34)</f>
        <v>322991</v>
      </c>
      <c r="U25" s="66">
        <f t="shared" si="9"/>
        <v>4120</v>
      </c>
      <c r="V25" s="93" t="s">
        <v>34</v>
      </c>
      <c r="W25" s="94"/>
      <c r="X25" s="94"/>
      <c r="Z25" s="66">
        <f>SUM(Z26:Z34)</f>
        <v>1491936</v>
      </c>
      <c r="AA25" s="66">
        <f>SUM(AA26:AA34)</f>
        <v>363566</v>
      </c>
      <c r="AB25" s="66">
        <f>SUM(AB26:AB34)</f>
        <v>1855502</v>
      </c>
    </row>
    <row r="26" spans="1:28" s="9" customFormat="1" ht="13.5" customHeight="1">
      <c r="A26" s="95" t="s">
        <v>36</v>
      </c>
      <c r="B26" s="96" t="s">
        <v>37</v>
      </c>
      <c r="C26" s="147"/>
      <c r="D26" s="85">
        <f aca="true" t="shared" si="10" ref="D26:D34">SUM(E26:K26)</f>
        <v>540860</v>
      </c>
      <c r="E26" s="85">
        <v>79265</v>
      </c>
      <c r="F26" s="85">
        <v>9258</v>
      </c>
      <c r="G26" s="85">
        <v>2918</v>
      </c>
      <c r="H26" s="85">
        <v>124169</v>
      </c>
      <c r="I26" s="85">
        <v>32002</v>
      </c>
      <c r="J26" s="85">
        <v>23973</v>
      </c>
      <c r="K26" s="85">
        <f aca="true" t="shared" si="11" ref="K26:K34">AB26</f>
        <v>269275</v>
      </c>
      <c r="L26" s="85"/>
      <c r="M26" s="85">
        <v>14370</v>
      </c>
      <c r="N26" s="85">
        <v>242156</v>
      </c>
      <c r="O26" s="85">
        <v>552566</v>
      </c>
      <c r="P26" s="85">
        <f>Q26+'164 (3)'!D26+'164 (3)'!G26</f>
        <v>433331</v>
      </c>
      <c r="Q26" s="85">
        <v>431409</v>
      </c>
      <c r="R26" s="85">
        <v>28247</v>
      </c>
      <c r="S26" s="85">
        <v>338657</v>
      </c>
      <c r="T26" s="85">
        <v>64505</v>
      </c>
      <c r="U26" s="87">
        <f aca="true" t="shared" si="12" ref="U26:U34">Q26-SUM(R26:T26)</f>
        <v>0</v>
      </c>
      <c r="V26" s="88" t="s">
        <v>36</v>
      </c>
      <c r="W26" s="82"/>
      <c r="X26" s="82"/>
      <c r="Z26" s="85">
        <v>206891</v>
      </c>
      <c r="AA26" s="85">
        <v>62384</v>
      </c>
      <c r="AB26" s="66">
        <f aca="true" t="shared" si="13" ref="AB26:AB34">SUM(Z26:AA26)</f>
        <v>269275</v>
      </c>
    </row>
    <row r="27" spans="1:28" s="9" customFormat="1" ht="13.5" customHeight="1">
      <c r="A27" s="95" t="s">
        <v>38</v>
      </c>
      <c r="B27" s="96" t="s">
        <v>39</v>
      </c>
      <c r="C27" s="147"/>
      <c r="D27" s="85">
        <f t="shared" si="10"/>
        <v>371730</v>
      </c>
      <c r="E27" s="85">
        <v>93931</v>
      </c>
      <c r="F27" s="85">
        <v>9693</v>
      </c>
      <c r="G27" s="85">
        <v>1430</v>
      </c>
      <c r="H27" s="85">
        <v>98747</v>
      </c>
      <c r="I27" s="85">
        <v>13569</v>
      </c>
      <c r="J27" s="85">
        <v>9598</v>
      </c>
      <c r="K27" s="85">
        <f t="shared" si="11"/>
        <v>144762</v>
      </c>
      <c r="L27" s="85"/>
      <c r="M27" s="85">
        <v>9500</v>
      </c>
      <c r="N27" s="85">
        <v>93247</v>
      </c>
      <c r="O27" s="85">
        <v>312741</v>
      </c>
      <c r="P27" s="85">
        <f>Q27+'164 (3)'!D27+'164 (3)'!G27</f>
        <v>354287</v>
      </c>
      <c r="Q27" s="85">
        <v>354287</v>
      </c>
      <c r="R27" s="85">
        <v>94322</v>
      </c>
      <c r="S27" s="85">
        <v>215504</v>
      </c>
      <c r="T27" s="85">
        <v>44461</v>
      </c>
      <c r="U27" s="87">
        <f t="shared" si="12"/>
        <v>0</v>
      </c>
      <c r="V27" s="88" t="s">
        <v>126</v>
      </c>
      <c r="W27" s="82"/>
      <c r="X27" s="82"/>
      <c r="Z27" s="85">
        <v>110919</v>
      </c>
      <c r="AA27" s="85">
        <v>33843</v>
      </c>
      <c r="AB27" s="66">
        <f t="shared" si="13"/>
        <v>144762</v>
      </c>
    </row>
    <row r="28" spans="1:28" s="9" customFormat="1" ht="13.5" customHeight="1">
      <c r="A28" s="97" t="s">
        <v>127</v>
      </c>
      <c r="B28" s="96" t="s">
        <v>40</v>
      </c>
      <c r="C28" s="147"/>
      <c r="D28" s="85">
        <f t="shared" si="10"/>
        <v>480911</v>
      </c>
      <c r="E28" s="85">
        <v>99280</v>
      </c>
      <c r="F28" s="85">
        <v>8169</v>
      </c>
      <c r="G28" s="85">
        <v>2438</v>
      </c>
      <c r="H28" s="85">
        <v>101194</v>
      </c>
      <c r="I28" s="85">
        <v>20191</v>
      </c>
      <c r="J28" s="85">
        <v>8255</v>
      </c>
      <c r="K28" s="85">
        <f t="shared" si="11"/>
        <v>241384</v>
      </c>
      <c r="L28" s="85"/>
      <c r="M28" s="85">
        <v>2522</v>
      </c>
      <c r="N28" s="85">
        <v>252282</v>
      </c>
      <c r="O28" s="85">
        <v>576795</v>
      </c>
      <c r="P28" s="85">
        <f>Q28+'164 (3)'!D28+'164 (3)'!G28</f>
        <v>538517</v>
      </c>
      <c r="Q28" s="85">
        <v>538517</v>
      </c>
      <c r="R28" s="85">
        <v>147782</v>
      </c>
      <c r="S28" s="85">
        <v>340167</v>
      </c>
      <c r="T28" s="85">
        <v>46448</v>
      </c>
      <c r="U28" s="87">
        <f t="shared" si="12"/>
        <v>4120</v>
      </c>
      <c r="V28" s="88" t="s">
        <v>128</v>
      </c>
      <c r="W28" s="82"/>
      <c r="X28" s="82"/>
      <c r="Z28" s="85">
        <v>194183</v>
      </c>
      <c r="AA28" s="85">
        <v>47201</v>
      </c>
      <c r="AB28" s="66">
        <f t="shared" si="13"/>
        <v>241384</v>
      </c>
    </row>
    <row r="29" spans="1:28" s="9" customFormat="1" ht="13.5" customHeight="1">
      <c r="A29" s="97" t="s">
        <v>129</v>
      </c>
      <c r="B29" s="96" t="s">
        <v>41</v>
      </c>
      <c r="C29" s="147"/>
      <c r="D29" s="85">
        <f t="shared" si="10"/>
        <v>350553</v>
      </c>
      <c r="E29" s="85">
        <v>56776</v>
      </c>
      <c r="F29" s="85">
        <v>15423</v>
      </c>
      <c r="G29" s="85">
        <v>1257</v>
      </c>
      <c r="H29" s="85">
        <v>90506</v>
      </c>
      <c r="I29" s="85">
        <v>14141</v>
      </c>
      <c r="J29" s="85">
        <v>9276</v>
      </c>
      <c r="K29" s="85">
        <f t="shared" si="11"/>
        <v>163174</v>
      </c>
      <c r="L29" s="85"/>
      <c r="M29" s="85">
        <v>21231</v>
      </c>
      <c r="N29" s="85">
        <v>147851</v>
      </c>
      <c r="O29" s="85">
        <v>351253</v>
      </c>
      <c r="P29" s="85">
        <f>Q29+'164 (3)'!D29+'164 (3)'!G29</f>
        <v>985819</v>
      </c>
      <c r="Q29" s="85">
        <v>985819</v>
      </c>
      <c r="R29" s="85">
        <v>27065</v>
      </c>
      <c r="S29" s="85">
        <v>930931</v>
      </c>
      <c r="T29" s="85">
        <v>27823</v>
      </c>
      <c r="U29" s="87">
        <f t="shared" si="12"/>
        <v>0</v>
      </c>
      <c r="V29" s="88" t="s">
        <v>130</v>
      </c>
      <c r="W29" s="82"/>
      <c r="X29" s="82"/>
      <c r="Z29" s="85">
        <v>104761</v>
      </c>
      <c r="AA29" s="85">
        <v>58413</v>
      </c>
      <c r="AB29" s="66">
        <f t="shared" si="13"/>
        <v>163174</v>
      </c>
    </row>
    <row r="30" spans="1:28" s="9" customFormat="1" ht="13.5" customHeight="1">
      <c r="A30" s="97" t="s">
        <v>131</v>
      </c>
      <c r="B30" s="96" t="s">
        <v>42</v>
      </c>
      <c r="C30" s="147"/>
      <c r="D30" s="85">
        <f t="shared" si="10"/>
        <v>461661</v>
      </c>
      <c r="E30" s="85">
        <v>54116</v>
      </c>
      <c r="F30" s="85">
        <v>7451</v>
      </c>
      <c r="G30" s="85">
        <v>1959</v>
      </c>
      <c r="H30" s="85">
        <v>103310</v>
      </c>
      <c r="I30" s="85">
        <v>13706</v>
      </c>
      <c r="J30" s="85">
        <v>18204</v>
      </c>
      <c r="K30" s="85">
        <f t="shared" si="11"/>
        <v>262915</v>
      </c>
      <c r="L30" s="85"/>
      <c r="M30" s="85">
        <v>6617</v>
      </c>
      <c r="N30" s="85">
        <v>163582</v>
      </c>
      <c r="O30" s="85">
        <v>429273</v>
      </c>
      <c r="P30" s="85">
        <f>Q30+'164 (3)'!D30+'164 (3)'!G30</f>
        <v>1022329</v>
      </c>
      <c r="Q30" s="85">
        <v>1022329</v>
      </c>
      <c r="R30" s="85">
        <v>617036</v>
      </c>
      <c r="S30" s="85">
        <v>358435</v>
      </c>
      <c r="T30" s="85">
        <v>46858</v>
      </c>
      <c r="U30" s="87">
        <f t="shared" si="12"/>
        <v>0</v>
      </c>
      <c r="V30" s="88" t="s">
        <v>132</v>
      </c>
      <c r="W30" s="82"/>
      <c r="X30" s="82"/>
      <c r="Z30" s="85">
        <v>210786</v>
      </c>
      <c r="AA30" s="85">
        <v>52129</v>
      </c>
      <c r="AB30" s="66">
        <f t="shared" si="13"/>
        <v>262915</v>
      </c>
    </row>
    <row r="31" spans="1:28" s="9" customFormat="1" ht="15" customHeight="1">
      <c r="A31" s="98"/>
      <c r="B31" s="96"/>
      <c r="C31" s="147"/>
      <c r="D31" s="85"/>
      <c r="E31" s="85"/>
      <c r="F31" s="85"/>
      <c r="G31" s="85"/>
      <c r="H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7"/>
      <c r="V31" s="88"/>
      <c r="W31" s="82"/>
      <c r="X31" s="82"/>
      <c r="Z31" s="85"/>
      <c r="AA31" s="85"/>
      <c r="AB31" s="66">
        <f t="shared" si="13"/>
        <v>0</v>
      </c>
    </row>
    <row r="32" spans="1:28" s="9" customFormat="1" ht="13.5" customHeight="1">
      <c r="A32" s="97" t="s">
        <v>133</v>
      </c>
      <c r="B32" s="96" t="s">
        <v>43</v>
      </c>
      <c r="C32" s="147"/>
      <c r="D32" s="85">
        <f t="shared" si="10"/>
        <v>358388</v>
      </c>
      <c r="E32" s="85">
        <v>43488</v>
      </c>
      <c r="F32" s="85">
        <v>9015</v>
      </c>
      <c r="G32" s="85">
        <v>1230</v>
      </c>
      <c r="H32" s="85">
        <v>70968</v>
      </c>
      <c r="I32" s="85">
        <v>10821</v>
      </c>
      <c r="J32" s="85">
        <v>16890</v>
      </c>
      <c r="K32" s="85">
        <f t="shared" si="11"/>
        <v>205976</v>
      </c>
      <c r="L32" s="85"/>
      <c r="M32" s="85">
        <v>1755</v>
      </c>
      <c r="N32" s="85">
        <v>126632</v>
      </c>
      <c r="O32" s="85">
        <v>316396</v>
      </c>
      <c r="P32" s="85">
        <f>Q32+'164 (3)'!D32+'164 (3)'!G32</f>
        <v>704670</v>
      </c>
      <c r="Q32" s="85">
        <v>703516</v>
      </c>
      <c r="R32" s="85">
        <v>35433</v>
      </c>
      <c r="S32" s="85">
        <v>617939</v>
      </c>
      <c r="T32" s="85">
        <v>50144</v>
      </c>
      <c r="U32" s="87">
        <f t="shared" si="12"/>
        <v>0</v>
      </c>
      <c r="V32" s="88" t="s">
        <v>134</v>
      </c>
      <c r="W32" s="82"/>
      <c r="X32" s="82"/>
      <c r="Z32" s="85">
        <v>163862</v>
      </c>
      <c r="AA32" s="85">
        <v>42114</v>
      </c>
      <c r="AB32" s="66">
        <f t="shared" si="13"/>
        <v>205976</v>
      </c>
    </row>
    <row r="33" spans="1:28" s="9" customFormat="1" ht="13.5" customHeight="1">
      <c r="A33" s="97" t="s">
        <v>135</v>
      </c>
      <c r="B33" s="96" t="s">
        <v>44</v>
      </c>
      <c r="C33" s="147"/>
      <c r="D33" s="85">
        <f t="shared" si="10"/>
        <v>328505</v>
      </c>
      <c r="E33" s="85">
        <v>33915</v>
      </c>
      <c r="F33" s="85">
        <v>11047</v>
      </c>
      <c r="G33" s="85">
        <v>714</v>
      </c>
      <c r="H33" s="85">
        <v>76231</v>
      </c>
      <c r="I33" s="85">
        <v>23258</v>
      </c>
      <c r="J33" s="85">
        <v>6108</v>
      </c>
      <c r="K33" s="85">
        <f t="shared" si="11"/>
        <v>177232</v>
      </c>
      <c r="L33" s="85"/>
      <c r="M33" s="85">
        <v>457</v>
      </c>
      <c r="N33" s="85">
        <v>74665</v>
      </c>
      <c r="O33" s="85">
        <v>221048</v>
      </c>
      <c r="P33" s="85">
        <f>Q33+'164 (3)'!D33+'164 (3)'!G33</f>
        <v>327878</v>
      </c>
      <c r="Q33" s="85">
        <v>322087</v>
      </c>
      <c r="R33" s="85">
        <v>98422</v>
      </c>
      <c r="S33" s="85">
        <v>210150</v>
      </c>
      <c r="T33" s="85">
        <v>13515</v>
      </c>
      <c r="U33" s="87">
        <f t="shared" si="12"/>
        <v>0</v>
      </c>
      <c r="V33" s="88" t="s">
        <v>136</v>
      </c>
      <c r="W33" s="82"/>
      <c r="X33" s="82"/>
      <c r="Z33" s="85">
        <v>149064</v>
      </c>
      <c r="AA33" s="85">
        <v>28168</v>
      </c>
      <c r="AB33" s="66">
        <f t="shared" si="13"/>
        <v>177232</v>
      </c>
    </row>
    <row r="34" spans="1:28" s="9" customFormat="1" ht="13.5" customHeight="1">
      <c r="A34" s="97" t="s">
        <v>137</v>
      </c>
      <c r="B34" s="96" t="s">
        <v>45</v>
      </c>
      <c r="C34" s="147"/>
      <c r="D34" s="85">
        <f t="shared" si="10"/>
        <v>650808</v>
      </c>
      <c r="E34" s="85">
        <v>69286</v>
      </c>
      <c r="F34" s="85">
        <v>17134</v>
      </c>
      <c r="G34" s="85">
        <v>1196</v>
      </c>
      <c r="H34" s="85">
        <v>122329</v>
      </c>
      <c r="I34" s="85">
        <v>27207</v>
      </c>
      <c r="J34" s="85">
        <v>22872</v>
      </c>
      <c r="K34" s="85">
        <f t="shared" si="11"/>
        <v>390784</v>
      </c>
      <c r="L34" s="85"/>
      <c r="M34" s="85">
        <v>20731</v>
      </c>
      <c r="N34" s="85">
        <v>288203</v>
      </c>
      <c r="O34" s="85">
        <v>1044751</v>
      </c>
      <c r="P34" s="85">
        <f>Q34+'164 (3)'!D34+'164 (3)'!G34</f>
        <v>1172770</v>
      </c>
      <c r="Q34" s="85">
        <v>1149659</v>
      </c>
      <c r="R34" s="85">
        <v>204857</v>
      </c>
      <c r="S34" s="85">
        <v>915565</v>
      </c>
      <c r="T34" s="85">
        <v>29237</v>
      </c>
      <c r="U34" s="87">
        <f t="shared" si="12"/>
        <v>0</v>
      </c>
      <c r="V34" s="88" t="s">
        <v>138</v>
      </c>
      <c r="W34" s="82"/>
      <c r="X34" s="82"/>
      <c r="Z34" s="85">
        <v>351470</v>
      </c>
      <c r="AA34" s="85">
        <v>39314</v>
      </c>
      <c r="AB34" s="66">
        <f t="shared" si="13"/>
        <v>390784</v>
      </c>
    </row>
    <row r="35" spans="1:28" s="69" customFormat="1" ht="30" customHeight="1">
      <c r="A35" s="90" t="s">
        <v>46</v>
      </c>
      <c r="B35" s="91" t="s">
        <v>47</v>
      </c>
      <c r="C35" s="148"/>
      <c r="D35" s="66">
        <f aca="true" t="shared" si="14" ref="D35:K35">SUM(D36:D38)</f>
        <v>1379410</v>
      </c>
      <c r="E35" s="66">
        <f t="shared" si="14"/>
        <v>194209</v>
      </c>
      <c r="F35" s="66">
        <f t="shared" si="14"/>
        <v>35053</v>
      </c>
      <c r="G35" s="66">
        <f t="shared" si="14"/>
        <v>4386</v>
      </c>
      <c r="H35" s="66">
        <f t="shared" si="14"/>
        <v>366096</v>
      </c>
      <c r="I35" s="66">
        <f t="shared" si="14"/>
        <v>58262</v>
      </c>
      <c r="J35" s="66">
        <f t="shared" si="14"/>
        <v>57042</v>
      </c>
      <c r="K35" s="66">
        <f t="shared" si="14"/>
        <v>664362</v>
      </c>
      <c r="L35" s="66"/>
      <c r="M35" s="66">
        <f aca="true" t="shared" si="15" ref="M35:U35">SUM(M36:M38)</f>
        <v>66337</v>
      </c>
      <c r="N35" s="66">
        <f t="shared" si="15"/>
        <v>589832</v>
      </c>
      <c r="O35" s="66">
        <f t="shared" si="15"/>
        <v>1481126</v>
      </c>
      <c r="P35" s="66">
        <f t="shared" si="15"/>
        <v>3095097</v>
      </c>
      <c r="Q35" s="66">
        <f t="shared" si="15"/>
        <v>3060663</v>
      </c>
      <c r="R35" s="66">
        <f t="shared" si="15"/>
        <v>1148423</v>
      </c>
      <c r="S35" s="66">
        <f t="shared" si="15"/>
        <v>1882708</v>
      </c>
      <c r="T35" s="66">
        <f t="shared" si="15"/>
        <v>29532</v>
      </c>
      <c r="U35" s="76">
        <f t="shared" si="15"/>
        <v>0</v>
      </c>
      <c r="V35" s="93" t="s">
        <v>46</v>
      </c>
      <c r="W35" s="94"/>
      <c r="X35" s="94"/>
      <c r="Z35" s="66">
        <f>SUM(Z36:Z38)</f>
        <v>475921</v>
      </c>
      <c r="AA35" s="66">
        <f>SUM(AA36:AA38)</f>
        <v>188441</v>
      </c>
      <c r="AB35" s="66">
        <f>SUM(AB36:AB38)</f>
        <v>664362</v>
      </c>
    </row>
    <row r="36" spans="1:28" s="9" customFormat="1" ht="13.5" customHeight="1">
      <c r="A36" s="97" t="s">
        <v>139</v>
      </c>
      <c r="B36" s="96" t="s">
        <v>48</v>
      </c>
      <c r="C36" s="147"/>
      <c r="D36" s="85">
        <f>SUM(E36:K36)</f>
        <v>546629</v>
      </c>
      <c r="E36" s="85">
        <v>77752</v>
      </c>
      <c r="F36" s="85">
        <v>12369</v>
      </c>
      <c r="G36" s="85">
        <v>1519</v>
      </c>
      <c r="H36" s="85">
        <v>180302</v>
      </c>
      <c r="I36" s="85">
        <v>18157</v>
      </c>
      <c r="J36" s="85">
        <v>17949</v>
      </c>
      <c r="K36" s="85">
        <f>AB36</f>
        <v>238581</v>
      </c>
      <c r="L36" s="85"/>
      <c r="M36" s="85">
        <v>9520</v>
      </c>
      <c r="N36" s="85">
        <v>249969</v>
      </c>
      <c r="O36" s="85">
        <v>610338</v>
      </c>
      <c r="P36" s="85">
        <f>Q36+'164 (3)'!D36+'164 (3)'!G36</f>
        <v>1924864</v>
      </c>
      <c r="Q36" s="85">
        <v>1924864</v>
      </c>
      <c r="R36" s="85">
        <v>759913</v>
      </c>
      <c r="S36" s="85">
        <v>1149848</v>
      </c>
      <c r="T36" s="85">
        <v>15103</v>
      </c>
      <c r="U36" s="87">
        <f>Q36-SUM(R36:T36)</f>
        <v>0</v>
      </c>
      <c r="V36" s="88" t="s">
        <v>140</v>
      </c>
      <c r="W36" s="82"/>
      <c r="X36" s="82"/>
      <c r="Z36" s="85">
        <v>161018</v>
      </c>
      <c r="AA36" s="85">
        <v>77563</v>
      </c>
      <c r="AB36" s="66">
        <f>SUM(Z36:AA36)</f>
        <v>238581</v>
      </c>
    </row>
    <row r="37" spans="1:28" s="9" customFormat="1" ht="13.5" customHeight="1">
      <c r="A37" s="97" t="s">
        <v>141</v>
      </c>
      <c r="B37" s="96" t="s">
        <v>49</v>
      </c>
      <c r="C37" s="147"/>
      <c r="D37" s="85">
        <f>SUM(E37:K37)</f>
        <v>375047</v>
      </c>
      <c r="E37" s="85">
        <v>45140</v>
      </c>
      <c r="F37" s="85">
        <v>9128</v>
      </c>
      <c r="G37" s="85">
        <v>1465</v>
      </c>
      <c r="H37" s="85">
        <v>73915</v>
      </c>
      <c r="I37" s="85">
        <v>13947</v>
      </c>
      <c r="J37" s="85">
        <v>20945</v>
      </c>
      <c r="K37" s="85">
        <f>AB37</f>
        <v>210507</v>
      </c>
      <c r="L37" s="85"/>
      <c r="M37" s="85">
        <v>41276</v>
      </c>
      <c r="N37" s="85">
        <v>125898</v>
      </c>
      <c r="O37" s="85">
        <v>364693</v>
      </c>
      <c r="P37" s="85">
        <f>Q37+'164 (3)'!D37+'164 (3)'!G37</f>
        <v>519367</v>
      </c>
      <c r="Q37" s="85">
        <v>519367</v>
      </c>
      <c r="R37" s="85">
        <v>131361</v>
      </c>
      <c r="S37" s="85">
        <v>383836</v>
      </c>
      <c r="T37" s="85">
        <v>4170</v>
      </c>
      <c r="U37" s="87">
        <f>Q37-SUM(R37:T37)</f>
        <v>0</v>
      </c>
      <c r="V37" s="88" t="s">
        <v>142</v>
      </c>
      <c r="W37" s="82"/>
      <c r="X37" s="82"/>
      <c r="Z37" s="85">
        <v>154234</v>
      </c>
      <c r="AA37" s="85">
        <v>56273</v>
      </c>
      <c r="AB37" s="66">
        <f>SUM(Z37:AA37)</f>
        <v>210507</v>
      </c>
    </row>
    <row r="38" spans="1:28" s="9" customFormat="1" ht="13.5" customHeight="1">
      <c r="A38" s="97" t="s">
        <v>143</v>
      </c>
      <c r="B38" s="96" t="s">
        <v>50</v>
      </c>
      <c r="C38" s="147"/>
      <c r="D38" s="85">
        <f>SUM(E38:K38)</f>
        <v>457734</v>
      </c>
      <c r="E38" s="85">
        <v>71317</v>
      </c>
      <c r="F38" s="85">
        <v>13556</v>
      </c>
      <c r="G38" s="85">
        <v>1402</v>
      </c>
      <c r="H38" s="85">
        <v>111879</v>
      </c>
      <c r="I38" s="85">
        <v>26158</v>
      </c>
      <c r="J38" s="85">
        <v>18148</v>
      </c>
      <c r="K38" s="85">
        <f>AB38</f>
        <v>215274</v>
      </c>
      <c r="L38" s="85"/>
      <c r="M38" s="85">
        <v>15541</v>
      </c>
      <c r="N38" s="85">
        <v>213965</v>
      </c>
      <c r="O38" s="85">
        <v>506095</v>
      </c>
      <c r="P38" s="85">
        <f>Q38+'164 (3)'!D38+'164 (3)'!G38</f>
        <v>650866</v>
      </c>
      <c r="Q38" s="85">
        <v>616432</v>
      </c>
      <c r="R38" s="85">
        <v>257149</v>
      </c>
      <c r="S38" s="85">
        <v>349024</v>
      </c>
      <c r="T38" s="85">
        <v>10259</v>
      </c>
      <c r="U38" s="87">
        <f>Q38-SUM(R38:T38)</f>
        <v>0</v>
      </c>
      <c r="V38" s="88" t="s">
        <v>144</v>
      </c>
      <c r="W38" s="82"/>
      <c r="X38" s="82"/>
      <c r="Z38" s="85">
        <v>160669</v>
      </c>
      <c r="AA38" s="85">
        <v>54605</v>
      </c>
      <c r="AB38" s="66">
        <f>SUM(Z38:AA38)</f>
        <v>215274</v>
      </c>
    </row>
    <row r="39" spans="1:28" s="69" customFormat="1" ht="30" customHeight="1">
      <c r="A39" s="90" t="s">
        <v>51</v>
      </c>
      <c r="B39" s="91" t="s">
        <v>52</v>
      </c>
      <c r="C39" s="148"/>
      <c r="D39" s="66">
        <f aca="true" t="shared" si="16" ref="D39:K39">SUM(D40:D49)</f>
        <v>4177554</v>
      </c>
      <c r="E39" s="66">
        <f t="shared" si="16"/>
        <v>749473</v>
      </c>
      <c r="F39" s="66">
        <f t="shared" si="16"/>
        <v>129033</v>
      </c>
      <c r="G39" s="66">
        <f t="shared" si="16"/>
        <v>11854</v>
      </c>
      <c r="H39" s="66">
        <f t="shared" si="16"/>
        <v>914877</v>
      </c>
      <c r="I39" s="66">
        <f t="shared" si="16"/>
        <v>173416</v>
      </c>
      <c r="J39" s="66">
        <f t="shared" si="16"/>
        <v>147100</v>
      </c>
      <c r="K39" s="66">
        <f t="shared" si="16"/>
        <v>2051801</v>
      </c>
      <c r="L39" s="66"/>
      <c r="M39" s="66">
        <f aca="true" t="shared" si="17" ref="M39:U39">SUM(M40:M49)</f>
        <v>121151</v>
      </c>
      <c r="N39" s="66">
        <f t="shared" si="17"/>
        <v>2474149</v>
      </c>
      <c r="O39" s="66">
        <f t="shared" si="17"/>
        <v>4755972</v>
      </c>
      <c r="P39" s="66">
        <f t="shared" si="17"/>
        <v>9031622</v>
      </c>
      <c r="Q39" s="66">
        <f t="shared" si="17"/>
        <v>9013603</v>
      </c>
      <c r="R39" s="66">
        <f t="shared" si="17"/>
        <v>4155842</v>
      </c>
      <c r="S39" s="66">
        <f t="shared" si="17"/>
        <v>4068123</v>
      </c>
      <c r="T39" s="66">
        <f t="shared" si="17"/>
        <v>556413</v>
      </c>
      <c r="U39" s="66">
        <f t="shared" si="17"/>
        <v>233225</v>
      </c>
      <c r="V39" s="93" t="s">
        <v>51</v>
      </c>
      <c r="W39" s="94"/>
      <c r="X39" s="94"/>
      <c r="Z39" s="66">
        <f>SUM(Z40:Z49)</f>
        <v>1641624</v>
      </c>
      <c r="AA39" s="66">
        <f>SUM(AA40:AA49)</f>
        <v>410177</v>
      </c>
      <c r="AB39" s="66">
        <f>SUM(AB40:AB49)</f>
        <v>2051801</v>
      </c>
    </row>
    <row r="40" spans="1:28" s="9" customFormat="1" ht="13.5" customHeight="1">
      <c r="A40" s="97" t="s">
        <v>145</v>
      </c>
      <c r="B40" s="96" t="s">
        <v>53</v>
      </c>
      <c r="C40" s="147"/>
      <c r="D40" s="85">
        <f aca="true" t="shared" si="18" ref="D40:D49">SUM(E40:K40)</f>
        <v>478627</v>
      </c>
      <c r="E40" s="85">
        <v>72544</v>
      </c>
      <c r="F40" s="85">
        <v>13780</v>
      </c>
      <c r="G40" s="85">
        <v>1067</v>
      </c>
      <c r="H40" s="85">
        <v>103594</v>
      </c>
      <c r="I40" s="85">
        <v>17300</v>
      </c>
      <c r="J40" s="85">
        <v>15353</v>
      </c>
      <c r="K40" s="85">
        <f aca="true" t="shared" si="19" ref="K40:K49">AB40</f>
        <v>254989</v>
      </c>
      <c r="L40" s="85"/>
      <c r="M40" s="85">
        <v>20487</v>
      </c>
      <c r="N40" s="85">
        <v>344124</v>
      </c>
      <c r="O40" s="85">
        <v>567548</v>
      </c>
      <c r="P40" s="85">
        <f>Q40+'164 (3)'!D40+'164 (3)'!G40</f>
        <v>1554577</v>
      </c>
      <c r="Q40" s="85">
        <v>1554577</v>
      </c>
      <c r="R40" s="85">
        <v>882735</v>
      </c>
      <c r="S40" s="85">
        <v>664593</v>
      </c>
      <c r="T40" s="85">
        <v>7249</v>
      </c>
      <c r="U40" s="87">
        <f aca="true" t="shared" si="20" ref="U40:U49">Q40-SUM(R40:T40)</f>
        <v>0</v>
      </c>
      <c r="V40" s="88" t="s">
        <v>146</v>
      </c>
      <c r="W40" s="82"/>
      <c r="X40" s="82"/>
      <c r="Z40" s="85">
        <v>218085</v>
      </c>
      <c r="AA40" s="85">
        <v>36904</v>
      </c>
      <c r="AB40" s="66">
        <f aca="true" t="shared" si="21" ref="AB40:AB49">SUM(Z40:AA40)</f>
        <v>254989</v>
      </c>
    </row>
    <row r="41" spans="1:28" s="9" customFormat="1" ht="13.5" customHeight="1">
      <c r="A41" s="97" t="s">
        <v>147</v>
      </c>
      <c r="B41" s="96" t="s">
        <v>54</v>
      </c>
      <c r="C41" s="147"/>
      <c r="D41" s="85">
        <f t="shared" si="18"/>
        <v>288712</v>
      </c>
      <c r="E41" s="85">
        <v>37319</v>
      </c>
      <c r="F41" s="85">
        <v>7765</v>
      </c>
      <c r="G41" s="85">
        <v>699</v>
      </c>
      <c r="H41" s="85">
        <v>56438</v>
      </c>
      <c r="I41" s="85">
        <v>7227</v>
      </c>
      <c r="J41" s="85">
        <v>13024</v>
      </c>
      <c r="K41" s="85">
        <f t="shared" si="19"/>
        <v>166240</v>
      </c>
      <c r="L41" s="85"/>
      <c r="M41" s="85">
        <v>7811</v>
      </c>
      <c r="N41" s="85">
        <v>85869</v>
      </c>
      <c r="O41" s="85">
        <v>221097</v>
      </c>
      <c r="P41" s="85">
        <f>Q41+'164 (3)'!D41+'164 (3)'!G41</f>
        <v>411349</v>
      </c>
      <c r="Q41" s="85">
        <v>411349</v>
      </c>
      <c r="R41" s="85">
        <v>57095</v>
      </c>
      <c r="S41" s="85">
        <v>282057</v>
      </c>
      <c r="T41" s="85">
        <v>72197</v>
      </c>
      <c r="U41" s="87">
        <f t="shared" si="20"/>
        <v>0</v>
      </c>
      <c r="V41" s="88" t="s">
        <v>148</v>
      </c>
      <c r="W41" s="82"/>
      <c r="X41" s="82"/>
      <c r="Z41" s="85">
        <v>139617</v>
      </c>
      <c r="AA41" s="85">
        <v>26623</v>
      </c>
      <c r="AB41" s="66">
        <f t="shared" si="21"/>
        <v>166240</v>
      </c>
    </row>
    <row r="42" spans="1:28" s="9" customFormat="1" ht="13.5" customHeight="1">
      <c r="A42" s="97" t="s">
        <v>149</v>
      </c>
      <c r="B42" s="96" t="s">
        <v>55</v>
      </c>
      <c r="C42" s="147"/>
      <c r="D42" s="85">
        <f t="shared" si="18"/>
        <v>440877</v>
      </c>
      <c r="E42" s="85">
        <v>61169</v>
      </c>
      <c r="F42" s="85">
        <v>12688</v>
      </c>
      <c r="G42" s="85">
        <v>1439</v>
      </c>
      <c r="H42" s="85">
        <v>90854</v>
      </c>
      <c r="I42" s="85">
        <v>16367</v>
      </c>
      <c r="J42" s="85">
        <v>27452</v>
      </c>
      <c r="K42" s="85">
        <f t="shared" si="19"/>
        <v>230908</v>
      </c>
      <c r="L42" s="85"/>
      <c r="M42" s="85">
        <v>21736</v>
      </c>
      <c r="N42" s="85">
        <v>261985</v>
      </c>
      <c r="O42" s="85">
        <v>363373</v>
      </c>
      <c r="P42" s="85">
        <f>Q42+'164 (3)'!D42+'164 (3)'!G42</f>
        <v>1193974</v>
      </c>
      <c r="Q42" s="85">
        <v>1193974</v>
      </c>
      <c r="R42" s="85">
        <v>772983</v>
      </c>
      <c r="S42" s="85">
        <v>240952</v>
      </c>
      <c r="T42" s="85">
        <v>52972</v>
      </c>
      <c r="U42" s="87">
        <f t="shared" si="20"/>
        <v>127067</v>
      </c>
      <c r="V42" s="88" t="s">
        <v>150</v>
      </c>
      <c r="W42" s="82"/>
      <c r="X42" s="82"/>
      <c r="Z42" s="85">
        <v>192102</v>
      </c>
      <c r="AA42" s="85">
        <v>38806</v>
      </c>
      <c r="AB42" s="66">
        <f t="shared" si="21"/>
        <v>230908</v>
      </c>
    </row>
    <row r="43" spans="1:28" s="9" customFormat="1" ht="13.5" customHeight="1">
      <c r="A43" s="97" t="s">
        <v>151</v>
      </c>
      <c r="B43" s="96" t="s">
        <v>56</v>
      </c>
      <c r="C43" s="147"/>
      <c r="D43" s="85">
        <f t="shared" si="18"/>
        <v>565680</v>
      </c>
      <c r="E43" s="85">
        <v>87556</v>
      </c>
      <c r="F43" s="85">
        <v>26535</v>
      </c>
      <c r="G43" s="85">
        <v>2109</v>
      </c>
      <c r="H43" s="85">
        <v>118824</v>
      </c>
      <c r="I43" s="85">
        <v>25406</v>
      </c>
      <c r="J43" s="85">
        <v>18800</v>
      </c>
      <c r="K43" s="85">
        <f t="shared" si="19"/>
        <v>286450</v>
      </c>
      <c r="L43" s="85"/>
      <c r="M43" s="85">
        <v>22322</v>
      </c>
      <c r="N43" s="85">
        <v>268085</v>
      </c>
      <c r="O43" s="85">
        <v>787622</v>
      </c>
      <c r="P43" s="85">
        <f>Q43+'164 (3)'!D43+'164 (3)'!G43</f>
        <v>1618411</v>
      </c>
      <c r="Q43" s="85">
        <v>1600904</v>
      </c>
      <c r="R43" s="85">
        <v>752211</v>
      </c>
      <c r="S43" s="85">
        <v>813323</v>
      </c>
      <c r="T43" s="85">
        <v>35370</v>
      </c>
      <c r="U43" s="87">
        <f t="shared" si="20"/>
        <v>0</v>
      </c>
      <c r="V43" s="88" t="s">
        <v>152</v>
      </c>
      <c r="W43" s="82"/>
      <c r="X43" s="82"/>
      <c r="Z43" s="85">
        <v>228937</v>
      </c>
      <c r="AA43" s="85">
        <v>57513</v>
      </c>
      <c r="AB43" s="66">
        <f t="shared" si="21"/>
        <v>286450</v>
      </c>
    </row>
    <row r="44" spans="1:28" s="9" customFormat="1" ht="13.5" customHeight="1">
      <c r="A44" s="97" t="s">
        <v>153</v>
      </c>
      <c r="B44" s="96" t="s">
        <v>57</v>
      </c>
      <c r="C44" s="147"/>
      <c r="D44" s="85">
        <f t="shared" si="18"/>
        <v>326086</v>
      </c>
      <c r="E44" s="85">
        <v>76443</v>
      </c>
      <c r="F44" s="85">
        <v>12622</v>
      </c>
      <c r="G44" s="85">
        <v>1219</v>
      </c>
      <c r="H44" s="85">
        <v>65872</v>
      </c>
      <c r="I44" s="85">
        <v>9503</v>
      </c>
      <c r="J44" s="85">
        <v>8082</v>
      </c>
      <c r="K44" s="85">
        <f t="shared" si="19"/>
        <v>152345</v>
      </c>
      <c r="L44" s="85"/>
      <c r="M44" s="85">
        <v>20854</v>
      </c>
      <c r="N44" s="85">
        <v>174328</v>
      </c>
      <c r="O44" s="85">
        <v>412459</v>
      </c>
      <c r="P44" s="85">
        <f>Q44+'164 (3)'!D44+'164 (3)'!G44</f>
        <v>1240772</v>
      </c>
      <c r="Q44" s="85">
        <v>1240772</v>
      </c>
      <c r="R44" s="85">
        <v>593280</v>
      </c>
      <c r="S44" s="85">
        <v>547299</v>
      </c>
      <c r="T44" s="85">
        <v>12102</v>
      </c>
      <c r="U44" s="87">
        <f t="shared" si="20"/>
        <v>88091</v>
      </c>
      <c r="V44" s="88" t="s">
        <v>154</v>
      </c>
      <c r="W44" s="82"/>
      <c r="X44" s="82"/>
      <c r="Z44" s="85">
        <v>104730</v>
      </c>
      <c r="AA44" s="85">
        <v>47615</v>
      </c>
      <c r="AB44" s="66">
        <f t="shared" si="21"/>
        <v>152345</v>
      </c>
    </row>
    <row r="45" spans="1:28" s="9" customFormat="1" ht="15" customHeight="1">
      <c r="A45" s="98"/>
      <c r="B45" s="96"/>
      <c r="C45" s="147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7"/>
      <c r="V45" s="88"/>
      <c r="W45" s="97"/>
      <c r="X45" s="97"/>
      <c r="Z45" s="85"/>
      <c r="AA45" s="85"/>
      <c r="AB45" s="66">
        <f t="shared" si="21"/>
        <v>0</v>
      </c>
    </row>
    <row r="46" spans="1:28" s="9" customFormat="1" ht="13.5" customHeight="1">
      <c r="A46" s="97" t="s">
        <v>155</v>
      </c>
      <c r="B46" s="96" t="s">
        <v>212</v>
      </c>
      <c r="C46" s="147"/>
      <c r="D46" s="85">
        <f>SUM(E46:K46)</f>
        <v>491632</v>
      </c>
      <c r="E46" s="85">
        <v>78328</v>
      </c>
      <c r="F46" s="85">
        <v>11888</v>
      </c>
      <c r="G46" s="85">
        <v>976</v>
      </c>
      <c r="H46" s="85">
        <v>108229</v>
      </c>
      <c r="I46" s="85">
        <v>21975</v>
      </c>
      <c r="J46" s="85">
        <v>9601</v>
      </c>
      <c r="K46" s="85">
        <f>AB46</f>
        <v>260635</v>
      </c>
      <c r="L46" s="85"/>
      <c r="M46" s="85">
        <v>11775</v>
      </c>
      <c r="N46" s="85">
        <v>312973</v>
      </c>
      <c r="O46" s="85">
        <v>446218</v>
      </c>
      <c r="P46" s="85">
        <f>Q46+'164 (3)'!D46+'164 (3)'!G46</f>
        <v>445982</v>
      </c>
      <c r="Q46" s="85">
        <v>445923</v>
      </c>
      <c r="R46" s="85">
        <v>156631</v>
      </c>
      <c r="S46" s="85">
        <v>195194</v>
      </c>
      <c r="T46" s="85">
        <v>94098</v>
      </c>
      <c r="U46" s="87">
        <f>Q46-SUM(R46:T46)</f>
        <v>0</v>
      </c>
      <c r="V46" s="88" t="s">
        <v>213</v>
      </c>
      <c r="W46" s="97"/>
      <c r="X46" s="97"/>
      <c r="Z46" s="85">
        <v>207531</v>
      </c>
      <c r="AA46" s="85">
        <v>53104</v>
      </c>
      <c r="AB46" s="66">
        <f>SUM(Z46:AA46)</f>
        <v>260635</v>
      </c>
    </row>
    <row r="47" spans="1:28" s="9" customFormat="1" ht="13.5" customHeight="1">
      <c r="A47" s="97" t="s">
        <v>214</v>
      </c>
      <c r="B47" s="96" t="s">
        <v>59</v>
      </c>
      <c r="C47" s="147"/>
      <c r="D47" s="85">
        <f t="shared" si="18"/>
        <v>438487</v>
      </c>
      <c r="E47" s="85">
        <v>79091</v>
      </c>
      <c r="F47" s="85">
        <v>11746</v>
      </c>
      <c r="G47" s="85">
        <v>1393</v>
      </c>
      <c r="H47" s="85">
        <v>107679</v>
      </c>
      <c r="I47" s="85">
        <v>10846</v>
      </c>
      <c r="J47" s="85">
        <v>19293</v>
      </c>
      <c r="K47" s="85">
        <f t="shared" si="19"/>
        <v>208439</v>
      </c>
      <c r="L47" s="85"/>
      <c r="M47" s="85">
        <v>6850</v>
      </c>
      <c r="N47" s="85">
        <v>276450</v>
      </c>
      <c r="O47" s="85">
        <v>560009</v>
      </c>
      <c r="P47" s="85">
        <f>Q47+'164 (3)'!D47+'164 (3)'!G47</f>
        <v>534326</v>
      </c>
      <c r="Q47" s="85">
        <v>534326</v>
      </c>
      <c r="R47" s="85">
        <v>184005</v>
      </c>
      <c r="S47" s="85">
        <v>185097</v>
      </c>
      <c r="T47" s="85">
        <v>147157</v>
      </c>
      <c r="U47" s="87">
        <f t="shared" si="20"/>
        <v>18067</v>
      </c>
      <c r="V47" s="88" t="s">
        <v>215</v>
      </c>
      <c r="W47" s="82"/>
      <c r="X47" s="82"/>
      <c r="Z47" s="85">
        <v>161914</v>
      </c>
      <c r="AA47" s="85">
        <v>46525</v>
      </c>
      <c r="AB47" s="66">
        <f t="shared" si="21"/>
        <v>208439</v>
      </c>
    </row>
    <row r="48" spans="1:28" s="9" customFormat="1" ht="13.5" customHeight="1">
      <c r="A48" s="97" t="s">
        <v>216</v>
      </c>
      <c r="B48" s="96" t="s">
        <v>60</v>
      </c>
      <c r="C48" s="147"/>
      <c r="D48" s="85">
        <f t="shared" si="18"/>
        <v>668294</v>
      </c>
      <c r="E48" s="85">
        <v>150860</v>
      </c>
      <c r="F48" s="85">
        <v>21600</v>
      </c>
      <c r="G48" s="85">
        <v>1144</v>
      </c>
      <c r="H48" s="85">
        <v>141222</v>
      </c>
      <c r="I48" s="85">
        <v>31400</v>
      </c>
      <c r="J48" s="85">
        <v>23127</v>
      </c>
      <c r="K48" s="85">
        <f t="shared" si="19"/>
        <v>298941</v>
      </c>
      <c r="L48" s="85"/>
      <c r="M48" s="85">
        <v>1871</v>
      </c>
      <c r="N48" s="85">
        <v>454161</v>
      </c>
      <c r="O48" s="85">
        <v>783389</v>
      </c>
      <c r="P48" s="85">
        <f>Q48+'164 (3)'!D48+'164 (3)'!G48</f>
        <v>965288</v>
      </c>
      <c r="Q48" s="85">
        <v>964835</v>
      </c>
      <c r="R48" s="85">
        <v>594818</v>
      </c>
      <c r="S48" s="85">
        <v>297124</v>
      </c>
      <c r="T48" s="85">
        <v>72893</v>
      </c>
      <c r="U48" s="87">
        <f t="shared" si="20"/>
        <v>0</v>
      </c>
      <c r="V48" s="88" t="s">
        <v>217</v>
      </c>
      <c r="W48" s="97"/>
      <c r="X48" s="82"/>
      <c r="Z48" s="85">
        <v>250614</v>
      </c>
      <c r="AA48" s="85">
        <v>48327</v>
      </c>
      <c r="AB48" s="66">
        <f t="shared" si="21"/>
        <v>298941</v>
      </c>
    </row>
    <row r="49" spans="1:28" s="9" customFormat="1" ht="13.5" customHeight="1">
      <c r="A49" s="97" t="s">
        <v>218</v>
      </c>
      <c r="B49" s="96" t="s">
        <v>162</v>
      </c>
      <c r="C49" s="147"/>
      <c r="D49" s="85">
        <f t="shared" si="18"/>
        <v>479159</v>
      </c>
      <c r="E49" s="85">
        <v>106163</v>
      </c>
      <c r="F49" s="85">
        <v>10409</v>
      </c>
      <c r="G49" s="85">
        <v>1808</v>
      </c>
      <c r="H49" s="85">
        <v>122165</v>
      </c>
      <c r="I49" s="85">
        <v>33392</v>
      </c>
      <c r="J49" s="85">
        <v>12368</v>
      </c>
      <c r="K49" s="85">
        <f t="shared" si="19"/>
        <v>192854</v>
      </c>
      <c r="L49" s="85"/>
      <c r="M49" s="85">
        <v>7445</v>
      </c>
      <c r="N49" s="85">
        <v>296174</v>
      </c>
      <c r="O49" s="85">
        <v>614257</v>
      </c>
      <c r="P49" s="85">
        <f>Q49+'164 (3)'!D49+'164 (3)'!G49</f>
        <v>1066943</v>
      </c>
      <c r="Q49" s="85">
        <v>1066943</v>
      </c>
      <c r="R49" s="85">
        <v>162084</v>
      </c>
      <c r="S49" s="85">
        <v>842484</v>
      </c>
      <c r="T49" s="85">
        <v>62375</v>
      </c>
      <c r="U49" s="87">
        <f t="shared" si="20"/>
        <v>0</v>
      </c>
      <c r="V49" s="88" t="s">
        <v>163</v>
      </c>
      <c r="W49" s="82"/>
      <c r="X49" s="82"/>
      <c r="Z49" s="85">
        <v>138094</v>
      </c>
      <c r="AA49" s="85">
        <v>54760</v>
      </c>
      <c r="AB49" s="66">
        <f t="shared" si="21"/>
        <v>192854</v>
      </c>
    </row>
    <row r="50" spans="1:28" s="69" customFormat="1" ht="30" customHeight="1">
      <c r="A50" s="90" t="s">
        <v>164</v>
      </c>
      <c r="B50" s="91" t="s">
        <v>61</v>
      </c>
      <c r="C50" s="148"/>
      <c r="D50" s="66">
        <f aca="true" t="shared" si="22" ref="D50:K50">SUM(D51:D59)</f>
        <v>3774475</v>
      </c>
      <c r="E50" s="66">
        <f t="shared" si="22"/>
        <v>350095</v>
      </c>
      <c r="F50" s="66">
        <f t="shared" si="22"/>
        <v>96411</v>
      </c>
      <c r="G50" s="66">
        <f t="shared" si="22"/>
        <v>10842</v>
      </c>
      <c r="H50" s="66">
        <f t="shared" si="22"/>
        <v>767332</v>
      </c>
      <c r="I50" s="66">
        <f t="shared" si="22"/>
        <v>142624</v>
      </c>
      <c r="J50" s="66">
        <f t="shared" si="22"/>
        <v>126505</v>
      </c>
      <c r="K50" s="66">
        <f t="shared" si="22"/>
        <v>2280666</v>
      </c>
      <c r="L50" s="66"/>
      <c r="M50" s="66">
        <f aca="true" t="shared" si="23" ref="M50:U50">SUM(M51:M59)</f>
        <v>165090</v>
      </c>
      <c r="N50" s="66">
        <f t="shared" si="23"/>
        <v>1350701</v>
      </c>
      <c r="O50" s="66">
        <f t="shared" si="23"/>
        <v>3774062</v>
      </c>
      <c r="P50" s="66">
        <f t="shared" si="23"/>
        <v>5696297</v>
      </c>
      <c r="Q50" s="66">
        <f t="shared" si="23"/>
        <v>5531830</v>
      </c>
      <c r="R50" s="66">
        <f t="shared" si="23"/>
        <v>1149168</v>
      </c>
      <c r="S50" s="66">
        <f t="shared" si="23"/>
        <v>1988045</v>
      </c>
      <c r="T50" s="66">
        <f t="shared" si="23"/>
        <v>250690</v>
      </c>
      <c r="U50" s="76">
        <f t="shared" si="23"/>
        <v>2143927</v>
      </c>
      <c r="V50" s="93" t="s">
        <v>164</v>
      </c>
      <c r="W50" s="94"/>
      <c r="X50" s="94"/>
      <c r="Z50" s="66">
        <f>SUM(Z51:Z59)</f>
        <v>1879962</v>
      </c>
      <c r="AA50" s="66">
        <f>SUM(AA51:AA59)</f>
        <v>400704</v>
      </c>
      <c r="AB50" s="66">
        <f>SUM(AB51:AB59)</f>
        <v>2280666</v>
      </c>
    </row>
    <row r="51" spans="1:28" s="9" customFormat="1" ht="13.5" customHeight="1">
      <c r="A51" s="97" t="s">
        <v>165</v>
      </c>
      <c r="B51" s="96" t="s">
        <v>62</v>
      </c>
      <c r="C51" s="147"/>
      <c r="D51" s="85">
        <f aca="true" t="shared" si="24" ref="D51:D59">SUM(E51:K51)</f>
        <v>725878</v>
      </c>
      <c r="E51" s="85">
        <v>70529</v>
      </c>
      <c r="F51" s="85">
        <v>10485</v>
      </c>
      <c r="G51" s="85">
        <v>1177</v>
      </c>
      <c r="H51" s="85">
        <v>112631</v>
      </c>
      <c r="I51" s="85">
        <v>23142</v>
      </c>
      <c r="J51" s="85">
        <v>12690</v>
      </c>
      <c r="K51" s="85">
        <f aca="true" t="shared" si="25" ref="K51:K59">AB51</f>
        <v>495224</v>
      </c>
      <c r="L51" s="85"/>
      <c r="M51" s="85">
        <v>66398</v>
      </c>
      <c r="N51" s="85">
        <v>207139</v>
      </c>
      <c r="O51" s="85">
        <v>781660</v>
      </c>
      <c r="P51" s="85">
        <f>Q51+'164 (3)'!D51+'164 (3)'!G51</f>
        <v>660112</v>
      </c>
      <c r="Q51" s="85">
        <v>538150</v>
      </c>
      <c r="R51" s="85">
        <v>217520</v>
      </c>
      <c r="S51" s="85">
        <v>284894</v>
      </c>
      <c r="T51" s="85">
        <v>35736</v>
      </c>
      <c r="U51" s="87">
        <f aca="true" t="shared" si="26" ref="U51:U59">Q51-SUM(R51:T51)</f>
        <v>0</v>
      </c>
      <c r="V51" s="88" t="s">
        <v>166</v>
      </c>
      <c r="W51" s="82"/>
      <c r="X51" s="82"/>
      <c r="Z51" s="85">
        <v>461450</v>
      </c>
      <c r="AA51" s="85">
        <v>33774</v>
      </c>
      <c r="AB51" s="66">
        <f aca="true" t="shared" si="27" ref="AB51:AB59">SUM(Z51:AA51)</f>
        <v>495224</v>
      </c>
    </row>
    <row r="52" spans="1:28" s="9" customFormat="1" ht="13.5" customHeight="1">
      <c r="A52" s="97" t="s">
        <v>167</v>
      </c>
      <c r="B52" s="96" t="s">
        <v>63</v>
      </c>
      <c r="C52" s="147"/>
      <c r="D52" s="85">
        <f t="shared" si="24"/>
        <v>303576</v>
      </c>
      <c r="E52" s="85">
        <v>21403</v>
      </c>
      <c r="F52" s="85">
        <v>8165</v>
      </c>
      <c r="G52" s="85">
        <v>1049</v>
      </c>
      <c r="H52" s="85">
        <v>77546</v>
      </c>
      <c r="I52" s="85">
        <v>11911</v>
      </c>
      <c r="J52" s="85">
        <v>14218</v>
      </c>
      <c r="K52" s="85">
        <f t="shared" si="25"/>
        <v>169284</v>
      </c>
      <c r="L52" s="85"/>
      <c r="M52" s="85">
        <v>5522</v>
      </c>
      <c r="N52" s="85">
        <v>126283</v>
      </c>
      <c r="O52" s="85">
        <v>303545</v>
      </c>
      <c r="P52" s="85">
        <f>Q52+'164 (3)'!D52+'164 (3)'!G52</f>
        <v>480818</v>
      </c>
      <c r="Q52" s="85">
        <v>462673</v>
      </c>
      <c r="R52" s="85">
        <v>0</v>
      </c>
      <c r="S52" s="85">
        <v>442400</v>
      </c>
      <c r="T52" s="85">
        <v>20273</v>
      </c>
      <c r="U52" s="87">
        <f t="shared" si="26"/>
        <v>0</v>
      </c>
      <c r="V52" s="88" t="s">
        <v>168</v>
      </c>
      <c r="W52" s="82"/>
      <c r="X52" s="82"/>
      <c r="Z52" s="85">
        <v>137680</v>
      </c>
      <c r="AA52" s="85">
        <v>31604</v>
      </c>
      <c r="AB52" s="66">
        <f t="shared" si="27"/>
        <v>169284</v>
      </c>
    </row>
    <row r="53" spans="1:28" s="9" customFormat="1" ht="13.5" customHeight="1">
      <c r="A53" s="97" t="s">
        <v>169</v>
      </c>
      <c r="B53" s="96" t="s">
        <v>64</v>
      </c>
      <c r="C53" s="147"/>
      <c r="D53" s="85">
        <f t="shared" si="24"/>
        <v>464797</v>
      </c>
      <c r="E53" s="85">
        <v>58241</v>
      </c>
      <c r="F53" s="85">
        <v>10969</v>
      </c>
      <c r="G53" s="85">
        <v>3543</v>
      </c>
      <c r="H53" s="85">
        <v>65176</v>
      </c>
      <c r="I53" s="85">
        <v>20157</v>
      </c>
      <c r="J53" s="85">
        <v>14973</v>
      </c>
      <c r="K53" s="85">
        <f t="shared" si="25"/>
        <v>291738</v>
      </c>
      <c r="L53" s="85"/>
      <c r="M53" s="85">
        <v>10019</v>
      </c>
      <c r="N53" s="85">
        <v>189589</v>
      </c>
      <c r="O53" s="85">
        <v>535831</v>
      </c>
      <c r="P53" s="85">
        <f>Q53+'164 (3)'!D53+'164 (3)'!G53</f>
        <v>913636</v>
      </c>
      <c r="Q53" s="85">
        <v>913636</v>
      </c>
      <c r="R53" s="85">
        <v>280807</v>
      </c>
      <c r="S53" s="85">
        <v>285550</v>
      </c>
      <c r="T53" s="85">
        <v>19785</v>
      </c>
      <c r="U53" s="87">
        <f t="shared" si="26"/>
        <v>327494</v>
      </c>
      <c r="V53" s="88" t="s">
        <v>170</v>
      </c>
      <c r="W53" s="82"/>
      <c r="X53" s="82"/>
      <c r="Z53" s="85">
        <v>253285</v>
      </c>
      <c r="AA53" s="85">
        <v>38453</v>
      </c>
      <c r="AB53" s="66">
        <f t="shared" si="27"/>
        <v>291738</v>
      </c>
    </row>
    <row r="54" spans="1:28" s="9" customFormat="1" ht="13.5" customHeight="1">
      <c r="A54" s="97" t="s">
        <v>171</v>
      </c>
      <c r="B54" s="96" t="s">
        <v>65</v>
      </c>
      <c r="C54" s="147"/>
      <c r="D54" s="85">
        <f t="shared" si="24"/>
        <v>202301</v>
      </c>
      <c r="E54" s="85">
        <v>26750</v>
      </c>
      <c r="F54" s="85">
        <v>5089</v>
      </c>
      <c r="G54" s="85">
        <v>432</v>
      </c>
      <c r="H54" s="85">
        <v>48882</v>
      </c>
      <c r="I54" s="85">
        <v>8969</v>
      </c>
      <c r="J54" s="85">
        <v>6877</v>
      </c>
      <c r="K54" s="85">
        <f t="shared" si="25"/>
        <v>105302</v>
      </c>
      <c r="L54" s="85"/>
      <c r="M54" s="85">
        <v>6446</v>
      </c>
      <c r="N54" s="85">
        <v>111113</v>
      </c>
      <c r="O54" s="85">
        <v>254724</v>
      </c>
      <c r="P54" s="85">
        <f>Q54+'164 (3)'!D54+'164 (3)'!G54</f>
        <v>88362</v>
      </c>
      <c r="Q54" s="85">
        <v>85272</v>
      </c>
      <c r="R54" s="85">
        <v>21396</v>
      </c>
      <c r="S54" s="85">
        <v>63876</v>
      </c>
      <c r="T54" s="85">
        <v>0</v>
      </c>
      <c r="U54" s="87">
        <f t="shared" si="26"/>
        <v>0</v>
      </c>
      <c r="V54" s="88" t="s">
        <v>172</v>
      </c>
      <c r="W54" s="82"/>
      <c r="X54" s="82"/>
      <c r="Z54" s="85">
        <v>93347</v>
      </c>
      <c r="AA54" s="85">
        <v>11955</v>
      </c>
      <c r="AB54" s="66">
        <f t="shared" si="27"/>
        <v>105302</v>
      </c>
    </row>
    <row r="55" spans="1:28" s="9" customFormat="1" ht="13.5" customHeight="1">
      <c r="A55" s="97" t="s">
        <v>173</v>
      </c>
      <c r="B55" s="96" t="s">
        <v>66</v>
      </c>
      <c r="C55" s="147"/>
      <c r="D55" s="85">
        <f t="shared" si="24"/>
        <v>556861</v>
      </c>
      <c r="E55" s="85">
        <v>45214</v>
      </c>
      <c r="F55" s="85">
        <v>16795</v>
      </c>
      <c r="G55" s="85">
        <v>1242</v>
      </c>
      <c r="H55" s="85">
        <v>108839</v>
      </c>
      <c r="I55" s="85">
        <v>21974</v>
      </c>
      <c r="J55" s="85">
        <v>22709</v>
      </c>
      <c r="K55" s="85">
        <f t="shared" si="25"/>
        <v>340088</v>
      </c>
      <c r="L55" s="85"/>
      <c r="M55" s="85">
        <v>15324</v>
      </c>
      <c r="N55" s="85">
        <v>220868</v>
      </c>
      <c r="O55" s="85">
        <v>538537</v>
      </c>
      <c r="P55" s="85">
        <f>Q55+'164 (3)'!D55+'164 (3)'!G55</f>
        <v>713804</v>
      </c>
      <c r="Q55" s="85">
        <v>692534</v>
      </c>
      <c r="R55" s="85">
        <v>312930</v>
      </c>
      <c r="S55" s="85">
        <v>219960</v>
      </c>
      <c r="T55" s="85">
        <v>46099</v>
      </c>
      <c r="U55" s="87">
        <f t="shared" si="26"/>
        <v>113545</v>
      </c>
      <c r="V55" s="88" t="s">
        <v>174</v>
      </c>
      <c r="W55" s="82"/>
      <c r="X55" s="82"/>
      <c r="Z55" s="85">
        <v>270951</v>
      </c>
      <c r="AA55" s="85">
        <v>69137</v>
      </c>
      <c r="AB55" s="66">
        <f t="shared" si="27"/>
        <v>340088</v>
      </c>
    </row>
    <row r="56" spans="1:28" s="9" customFormat="1" ht="15" customHeight="1">
      <c r="A56" s="98"/>
      <c r="B56" s="96"/>
      <c r="C56" s="147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7"/>
      <c r="V56" s="88"/>
      <c r="W56" s="82"/>
      <c r="X56" s="82"/>
      <c r="Z56" s="85"/>
      <c r="AA56" s="85"/>
      <c r="AB56" s="66">
        <f t="shared" si="27"/>
        <v>0</v>
      </c>
    </row>
    <row r="57" spans="1:28" s="9" customFormat="1" ht="13.5" customHeight="1">
      <c r="A57" s="97" t="s">
        <v>175</v>
      </c>
      <c r="B57" s="96" t="s">
        <v>67</v>
      </c>
      <c r="C57" s="147"/>
      <c r="D57" s="85">
        <f t="shared" si="24"/>
        <v>555235</v>
      </c>
      <c r="E57" s="85">
        <v>51700</v>
      </c>
      <c r="F57" s="85">
        <v>16883</v>
      </c>
      <c r="G57" s="85">
        <v>1295</v>
      </c>
      <c r="H57" s="85">
        <v>131140</v>
      </c>
      <c r="I57" s="85">
        <v>23416</v>
      </c>
      <c r="J57" s="85">
        <v>15731</v>
      </c>
      <c r="K57" s="85">
        <f t="shared" si="25"/>
        <v>315070</v>
      </c>
      <c r="L57" s="85"/>
      <c r="M57" s="85">
        <v>37177</v>
      </c>
      <c r="N57" s="85">
        <v>207021</v>
      </c>
      <c r="O57" s="85">
        <v>476930</v>
      </c>
      <c r="P57" s="85">
        <f>Q57+'164 (3)'!D57+'164 (3)'!G57</f>
        <v>802089</v>
      </c>
      <c r="Q57" s="85">
        <v>802089</v>
      </c>
      <c r="R57" s="85">
        <v>133260</v>
      </c>
      <c r="S57" s="85">
        <v>296774</v>
      </c>
      <c r="T57" s="85">
        <v>34968</v>
      </c>
      <c r="U57" s="87">
        <f t="shared" si="26"/>
        <v>337087</v>
      </c>
      <c r="V57" s="88" t="s">
        <v>176</v>
      </c>
      <c r="W57" s="82"/>
      <c r="X57" s="82"/>
      <c r="Z57" s="85">
        <v>226698</v>
      </c>
      <c r="AA57" s="85">
        <v>88372</v>
      </c>
      <c r="AB57" s="66">
        <f t="shared" si="27"/>
        <v>315070</v>
      </c>
    </row>
    <row r="58" spans="1:28" s="9" customFormat="1" ht="13.5" customHeight="1">
      <c r="A58" s="97" t="s">
        <v>177</v>
      </c>
      <c r="B58" s="96" t="s">
        <v>68</v>
      </c>
      <c r="C58" s="147"/>
      <c r="D58" s="85">
        <f t="shared" si="24"/>
        <v>547145</v>
      </c>
      <c r="E58" s="85">
        <v>20805</v>
      </c>
      <c r="F58" s="85">
        <v>12518</v>
      </c>
      <c r="G58" s="85">
        <v>684</v>
      </c>
      <c r="H58" s="85">
        <v>124141</v>
      </c>
      <c r="I58" s="85">
        <v>23951</v>
      </c>
      <c r="J58" s="85">
        <v>23930</v>
      </c>
      <c r="K58" s="85">
        <f t="shared" si="25"/>
        <v>341116</v>
      </c>
      <c r="L58" s="85"/>
      <c r="M58" s="85">
        <v>8375</v>
      </c>
      <c r="N58" s="85">
        <v>189764</v>
      </c>
      <c r="O58" s="85">
        <v>448309</v>
      </c>
      <c r="P58" s="85">
        <f>Q58+'164 (3)'!D58+'164 (3)'!G58</f>
        <v>1127652</v>
      </c>
      <c r="Q58" s="85">
        <v>1127652</v>
      </c>
      <c r="R58" s="85">
        <v>164011</v>
      </c>
      <c r="S58" s="85">
        <v>293943</v>
      </c>
      <c r="T58" s="85">
        <v>41736</v>
      </c>
      <c r="U58" s="87">
        <f t="shared" si="26"/>
        <v>627962</v>
      </c>
      <c r="V58" s="88" t="s">
        <v>178</v>
      </c>
      <c r="W58" s="82"/>
      <c r="X58" s="82"/>
      <c r="Z58" s="85">
        <v>285996</v>
      </c>
      <c r="AA58" s="85">
        <v>55120</v>
      </c>
      <c r="AB58" s="66">
        <f t="shared" si="27"/>
        <v>341116</v>
      </c>
    </row>
    <row r="59" spans="1:28" s="9" customFormat="1" ht="13.5" customHeight="1">
      <c r="A59" s="97" t="s">
        <v>179</v>
      </c>
      <c r="B59" s="96" t="s">
        <v>69</v>
      </c>
      <c r="C59" s="147"/>
      <c r="D59" s="85">
        <f t="shared" si="24"/>
        <v>418682</v>
      </c>
      <c r="E59" s="85">
        <v>55453</v>
      </c>
      <c r="F59" s="85">
        <v>15507</v>
      </c>
      <c r="G59" s="85">
        <v>1420</v>
      </c>
      <c r="H59" s="85">
        <v>98977</v>
      </c>
      <c r="I59" s="85">
        <v>9104</v>
      </c>
      <c r="J59" s="85">
        <v>15377</v>
      </c>
      <c r="K59" s="85">
        <f t="shared" si="25"/>
        <v>222844</v>
      </c>
      <c r="L59" s="85"/>
      <c r="M59" s="85">
        <v>15829</v>
      </c>
      <c r="N59" s="85">
        <v>98924</v>
      </c>
      <c r="O59" s="85">
        <v>434526</v>
      </c>
      <c r="P59" s="85">
        <f>Q59+'164 (3)'!D59+'164 (3)'!G59</f>
        <v>909824</v>
      </c>
      <c r="Q59" s="85">
        <v>909824</v>
      </c>
      <c r="R59" s="85">
        <v>19244</v>
      </c>
      <c r="S59" s="85">
        <v>100648</v>
      </c>
      <c r="T59" s="85">
        <v>52093</v>
      </c>
      <c r="U59" s="87">
        <f t="shared" si="26"/>
        <v>737839</v>
      </c>
      <c r="V59" s="88" t="s">
        <v>180</v>
      </c>
      <c r="W59" s="82"/>
      <c r="X59" s="82"/>
      <c r="Z59" s="85">
        <v>150555</v>
      </c>
      <c r="AA59" s="85">
        <v>72289</v>
      </c>
      <c r="AB59" s="66">
        <f t="shared" si="27"/>
        <v>222844</v>
      </c>
    </row>
    <row r="60" spans="1:28" s="69" customFormat="1" ht="30" customHeight="1">
      <c r="A60" s="90" t="s">
        <v>70</v>
      </c>
      <c r="B60" s="91" t="s">
        <v>71</v>
      </c>
      <c r="C60" s="148"/>
      <c r="D60" s="66">
        <f aca="true" t="shared" si="28" ref="D60:K60">SUM(D61:D64)</f>
        <v>2208488</v>
      </c>
      <c r="E60" s="66">
        <f t="shared" si="28"/>
        <v>293281</v>
      </c>
      <c r="F60" s="66">
        <f t="shared" si="28"/>
        <v>58863</v>
      </c>
      <c r="G60" s="66">
        <f t="shared" si="28"/>
        <v>7437</v>
      </c>
      <c r="H60" s="66">
        <f t="shared" si="28"/>
        <v>421437</v>
      </c>
      <c r="I60" s="66">
        <f t="shared" si="28"/>
        <v>108167</v>
      </c>
      <c r="J60" s="66">
        <f t="shared" si="28"/>
        <v>72922</v>
      </c>
      <c r="K60" s="66">
        <f t="shared" si="28"/>
        <v>1246381</v>
      </c>
      <c r="L60" s="66"/>
      <c r="M60" s="66">
        <f aca="true" t="shared" si="29" ref="M60:U60">SUM(M61:M64)</f>
        <v>179923</v>
      </c>
      <c r="N60" s="66">
        <f t="shared" si="29"/>
        <v>634227</v>
      </c>
      <c r="O60" s="66">
        <f t="shared" si="29"/>
        <v>2742722</v>
      </c>
      <c r="P60" s="66">
        <f t="shared" si="29"/>
        <v>5574900</v>
      </c>
      <c r="Q60" s="66">
        <f t="shared" si="29"/>
        <v>5503598</v>
      </c>
      <c r="R60" s="66">
        <f t="shared" si="29"/>
        <v>1756729</v>
      </c>
      <c r="S60" s="66">
        <f t="shared" si="29"/>
        <v>3313067</v>
      </c>
      <c r="T60" s="66">
        <f t="shared" si="29"/>
        <v>286580</v>
      </c>
      <c r="U60" s="76">
        <f t="shared" si="29"/>
        <v>147222</v>
      </c>
      <c r="V60" s="93" t="s">
        <v>70</v>
      </c>
      <c r="W60" s="94"/>
      <c r="X60" s="94"/>
      <c r="Z60" s="66">
        <f>SUM(Z61:Z64)</f>
        <v>929324</v>
      </c>
      <c r="AA60" s="66">
        <f>SUM(AA61:AA64)</f>
        <v>317057</v>
      </c>
      <c r="AB60" s="66">
        <f>SUM(AB61:AB64)</f>
        <v>1246381</v>
      </c>
    </row>
    <row r="61" spans="1:28" s="9" customFormat="1" ht="13.5" customHeight="1">
      <c r="A61" s="97" t="s">
        <v>181</v>
      </c>
      <c r="B61" s="83" t="s">
        <v>72</v>
      </c>
      <c r="C61" s="84"/>
      <c r="D61" s="85">
        <f>SUM(E61:K61)</f>
        <v>835211</v>
      </c>
      <c r="E61" s="85">
        <v>144801</v>
      </c>
      <c r="F61" s="85">
        <v>18706</v>
      </c>
      <c r="G61" s="85">
        <v>1168</v>
      </c>
      <c r="H61" s="85">
        <v>144288</v>
      </c>
      <c r="I61" s="85">
        <v>53274</v>
      </c>
      <c r="J61" s="85">
        <v>22980</v>
      </c>
      <c r="K61" s="85">
        <f>AB61</f>
        <v>449994</v>
      </c>
      <c r="L61" s="85"/>
      <c r="M61" s="85">
        <v>99963</v>
      </c>
      <c r="N61" s="85">
        <v>195950</v>
      </c>
      <c r="O61" s="85">
        <v>870074</v>
      </c>
      <c r="P61" s="85">
        <f>Q61+'164 (3)'!D61+'164 (3)'!G61</f>
        <v>2390815</v>
      </c>
      <c r="Q61" s="85">
        <v>2367491</v>
      </c>
      <c r="R61" s="85">
        <v>586622</v>
      </c>
      <c r="S61" s="85">
        <v>1686921</v>
      </c>
      <c r="T61" s="85">
        <v>71778</v>
      </c>
      <c r="U61" s="87">
        <f>Q61-SUM(R61:T61)</f>
        <v>22170</v>
      </c>
      <c r="V61" s="88" t="s">
        <v>182</v>
      </c>
      <c r="W61" s="82"/>
      <c r="X61" s="82"/>
      <c r="Z61" s="85">
        <v>350227</v>
      </c>
      <c r="AA61" s="85">
        <v>99767</v>
      </c>
      <c r="AB61" s="66">
        <f>SUM(Z61:AA61)</f>
        <v>449994</v>
      </c>
    </row>
    <row r="62" spans="1:28" s="9" customFormat="1" ht="13.5" customHeight="1">
      <c r="A62" s="97" t="s">
        <v>183</v>
      </c>
      <c r="B62" s="83" t="s">
        <v>73</v>
      </c>
      <c r="C62" s="84"/>
      <c r="D62" s="85">
        <f>SUM(E62:K62)</f>
        <v>346400</v>
      </c>
      <c r="E62" s="85">
        <v>31663</v>
      </c>
      <c r="F62" s="85">
        <v>13405</v>
      </c>
      <c r="G62" s="85">
        <v>1671</v>
      </c>
      <c r="H62" s="85">
        <v>70472</v>
      </c>
      <c r="I62" s="85">
        <v>14913</v>
      </c>
      <c r="J62" s="85">
        <v>12634</v>
      </c>
      <c r="K62" s="85">
        <f>AB62</f>
        <v>201642</v>
      </c>
      <c r="L62" s="85"/>
      <c r="M62" s="85">
        <v>20043</v>
      </c>
      <c r="N62" s="85">
        <v>142687</v>
      </c>
      <c r="O62" s="85">
        <v>717715</v>
      </c>
      <c r="P62" s="85">
        <f>Q62+'164 (3)'!D62+'164 (3)'!G62</f>
        <v>577012</v>
      </c>
      <c r="Q62" s="85">
        <v>559012</v>
      </c>
      <c r="R62" s="85">
        <v>129185</v>
      </c>
      <c r="S62" s="85">
        <v>366405</v>
      </c>
      <c r="T62" s="85">
        <v>63422</v>
      </c>
      <c r="U62" s="87">
        <f>Q62-SUM(R62:T62)</f>
        <v>0</v>
      </c>
      <c r="V62" s="88" t="s">
        <v>184</v>
      </c>
      <c r="W62" s="82"/>
      <c r="X62" s="82"/>
      <c r="Z62" s="85">
        <v>154026</v>
      </c>
      <c r="AA62" s="85">
        <v>47616</v>
      </c>
      <c r="AB62" s="66">
        <f>SUM(Z62:AA62)</f>
        <v>201642</v>
      </c>
    </row>
    <row r="63" spans="1:28" s="9" customFormat="1" ht="13.5" customHeight="1">
      <c r="A63" s="97" t="s">
        <v>185</v>
      </c>
      <c r="B63" s="83" t="s">
        <v>74</v>
      </c>
      <c r="C63" s="84"/>
      <c r="D63" s="85">
        <f>SUM(E63:K63)</f>
        <v>391756</v>
      </c>
      <c r="E63" s="85">
        <v>68903</v>
      </c>
      <c r="F63" s="85">
        <v>12445</v>
      </c>
      <c r="G63" s="85">
        <v>2589</v>
      </c>
      <c r="H63" s="85">
        <v>92005</v>
      </c>
      <c r="I63" s="85">
        <v>22022</v>
      </c>
      <c r="J63" s="85">
        <v>18099</v>
      </c>
      <c r="K63" s="85">
        <f>AB63</f>
        <v>175693</v>
      </c>
      <c r="L63" s="85"/>
      <c r="M63" s="85">
        <v>56062</v>
      </c>
      <c r="N63" s="85">
        <v>134521</v>
      </c>
      <c r="O63" s="85">
        <v>706092</v>
      </c>
      <c r="P63" s="85">
        <f>Q63+'164 (3)'!D63+'164 (3)'!G63</f>
        <v>1185258</v>
      </c>
      <c r="Q63" s="85">
        <v>1180621</v>
      </c>
      <c r="R63" s="85">
        <v>504941</v>
      </c>
      <c r="S63" s="85">
        <v>598216</v>
      </c>
      <c r="T63" s="85">
        <v>53154</v>
      </c>
      <c r="U63" s="87">
        <f>Q63-SUM(R63:T63)</f>
        <v>24310</v>
      </c>
      <c r="V63" s="88" t="s">
        <v>186</v>
      </c>
      <c r="W63" s="82"/>
      <c r="X63" s="82"/>
      <c r="Z63" s="85">
        <v>114473</v>
      </c>
      <c r="AA63" s="85">
        <v>61220</v>
      </c>
      <c r="AB63" s="66">
        <f>SUM(Z63:AA63)</f>
        <v>175693</v>
      </c>
    </row>
    <row r="64" spans="1:28" s="9" customFormat="1" ht="13.5" customHeight="1">
      <c r="A64" s="97" t="s">
        <v>187</v>
      </c>
      <c r="B64" s="83" t="s">
        <v>75</v>
      </c>
      <c r="C64" s="84"/>
      <c r="D64" s="85">
        <f>SUM(E64:K64)</f>
        <v>635121</v>
      </c>
      <c r="E64" s="85">
        <v>47914</v>
      </c>
      <c r="F64" s="85">
        <v>14307</v>
      </c>
      <c r="G64" s="85">
        <v>2009</v>
      </c>
      <c r="H64" s="85">
        <v>114672</v>
      </c>
      <c r="I64" s="85">
        <v>17958</v>
      </c>
      <c r="J64" s="85">
        <v>19209</v>
      </c>
      <c r="K64" s="85">
        <f>AB64</f>
        <v>419052</v>
      </c>
      <c r="L64" s="85"/>
      <c r="M64" s="85">
        <v>3855</v>
      </c>
      <c r="N64" s="85">
        <v>161069</v>
      </c>
      <c r="O64" s="85">
        <v>448841</v>
      </c>
      <c r="P64" s="85">
        <f>Q64+'164 (3)'!D64+'164 (3)'!G64</f>
        <v>1421815</v>
      </c>
      <c r="Q64" s="85">
        <v>1396474</v>
      </c>
      <c r="R64" s="85">
        <v>535981</v>
      </c>
      <c r="S64" s="85">
        <v>661525</v>
      </c>
      <c r="T64" s="85">
        <v>98226</v>
      </c>
      <c r="U64" s="87">
        <f>Q64-SUM(R64:T64)</f>
        <v>100742</v>
      </c>
      <c r="V64" s="88" t="s">
        <v>188</v>
      </c>
      <c r="W64" s="82"/>
      <c r="X64" s="82"/>
      <c r="Z64" s="85">
        <v>310598</v>
      </c>
      <c r="AA64" s="85">
        <v>108454</v>
      </c>
      <c r="AB64" s="66">
        <f>SUM(Z64:AA64)</f>
        <v>419052</v>
      </c>
    </row>
    <row r="65" spans="3:28" s="150" customFormat="1" ht="12.75" customHeight="1" thickBot="1">
      <c r="C65" s="149"/>
      <c r="L65" s="151"/>
      <c r="U65" s="149"/>
      <c r="Z65" s="99"/>
      <c r="AA65" s="99"/>
      <c r="AB65" s="101"/>
    </row>
    <row r="66" ht="14.25" thickTop="1"/>
  </sheetData>
  <mergeCells count="24">
    <mergeCell ref="Z7:AB7"/>
    <mergeCell ref="G1:K1"/>
    <mergeCell ref="M1:O1"/>
    <mergeCell ref="Q4:T4"/>
    <mergeCell ref="N4:O4"/>
    <mergeCell ref="P1:S1"/>
    <mergeCell ref="G4:K4"/>
    <mergeCell ref="F5:I5"/>
    <mergeCell ref="M5:M6"/>
    <mergeCell ref="S3:V3"/>
    <mergeCell ref="A15:B15"/>
    <mergeCell ref="A14:B14"/>
    <mergeCell ref="A13:B13"/>
    <mergeCell ref="A9:B9"/>
    <mergeCell ref="A10:B10"/>
    <mergeCell ref="A8:B8"/>
    <mergeCell ref="A12:B12"/>
    <mergeCell ref="A4:C6"/>
    <mergeCell ref="A11:B11"/>
    <mergeCell ref="V4:V6"/>
    <mergeCell ref="N5:N6"/>
    <mergeCell ref="O5:O6"/>
    <mergeCell ref="P5:P6"/>
    <mergeCell ref="Q5:U5"/>
  </mergeCells>
  <printOptions/>
  <pageMargins left="0" right="0.19" top="0.57" bottom="0" header="11.07" footer="0.5118110236220472"/>
  <pageSetup horizontalDpi="600" verticalDpi="600" orientation="portrait" paperSize="9" scale="68"/>
  <colBreaks count="1" manualBreakCount="1">
    <brk id="1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zoomScaleSheetLayoutView="75" workbookViewId="0" topLeftCell="A1">
      <pane xSplit="3" ySplit="6" topLeftCell="D7" activePane="bottomRight" state="frozen"/>
      <selection pane="topLeft" activeCell="F1" sqref="F1:I1"/>
      <selection pane="topRight" activeCell="F1" sqref="F1:I1"/>
      <selection pane="bottomLeft" activeCell="F1" sqref="F1:I1"/>
      <selection pane="bottomRight" activeCell="E1" sqref="E1:I1"/>
    </sheetView>
  </sheetViews>
  <sheetFormatPr defaultColWidth="8.796875" defaultRowHeight="14.25"/>
  <cols>
    <col min="1" max="1" width="6.59765625" style="0" customWidth="1"/>
    <col min="2" max="2" width="10.59765625" style="0" customWidth="1"/>
    <col min="3" max="3" width="0.59375" style="0" customWidth="1"/>
    <col min="4" max="5" width="19.59765625" style="0" customWidth="1"/>
    <col min="6" max="6" width="17.5" style="0" customWidth="1"/>
    <col min="7" max="7" width="14" style="0" customWidth="1"/>
    <col min="8" max="8" width="14.09765625" style="0" customWidth="1"/>
    <col min="9" max="9" width="13.59765625" style="0" customWidth="1"/>
    <col min="10" max="10" width="0.8984375" style="0" customWidth="1"/>
    <col min="11" max="12" width="16.09765625" style="0" customWidth="1"/>
    <col min="13" max="13" width="14.09765625" style="0" customWidth="1"/>
    <col min="14" max="14" width="16" style="0" customWidth="1"/>
    <col min="15" max="15" width="15" style="0" customWidth="1"/>
    <col min="16" max="16" width="16.09765625" style="0" customWidth="1"/>
    <col min="17" max="17" width="15.59765625" style="0" customWidth="1"/>
    <col min="18" max="18" width="11.09765625" style="0" customWidth="1"/>
    <col min="19" max="19" width="7.09765625" style="0" customWidth="1"/>
    <col min="20" max="16384" width="8.8984375" style="0" customWidth="1"/>
  </cols>
  <sheetData>
    <row r="1" spans="1:16" s="9" customFormat="1" ht="25.5" customHeight="1">
      <c r="A1" s="1"/>
      <c r="B1" s="1"/>
      <c r="C1" s="1"/>
      <c r="D1" s="1"/>
      <c r="E1" s="104" t="s">
        <v>219</v>
      </c>
      <c r="F1" s="104"/>
      <c r="G1" s="104"/>
      <c r="H1" s="104"/>
      <c r="I1" s="104"/>
      <c r="J1" s="10"/>
      <c r="K1" s="152" t="s">
        <v>220</v>
      </c>
      <c r="L1" s="153"/>
      <c r="M1" s="154"/>
      <c r="N1" s="154"/>
      <c r="O1" s="154"/>
      <c r="P1" s="154"/>
    </row>
    <row r="2" s="9" customFormat="1" ht="25.5" customHeight="1"/>
    <row r="3" spans="1:19" s="9" customFormat="1" ht="21.75" customHeight="1" thickBot="1">
      <c r="A3" s="9" t="s">
        <v>96</v>
      </c>
      <c r="Q3" s="16"/>
      <c r="R3" s="16"/>
      <c r="S3" s="16" t="s">
        <v>0</v>
      </c>
    </row>
    <row r="4" spans="1:19" ht="24" customHeight="1" thickTop="1">
      <c r="A4" s="17" t="s">
        <v>1</v>
      </c>
      <c r="B4" s="17"/>
      <c r="C4" s="112"/>
      <c r="D4" s="113"/>
      <c r="E4" s="23" t="s">
        <v>221</v>
      </c>
      <c r="F4" s="23"/>
      <c r="G4" s="23"/>
      <c r="H4" s="23"/>
      <c r="I4" s="155"/>
      <c r="K4" s="120" t="s">
        <v>85</v>
      </c>
      <c r="L4" s="120"/>
      <c r="M4" s="156"/>
      <c r="N4" s="19" t="s">
        <v>86</v>
      </c>
      <c r="O4" s="157" t="s">
        <v>222</v>
      </c>
      <c r="P4" s="19" t="s">
        <v>87</v>
      </c>
      <c r="Q4" s="19" t="s">
        <v>88</v>
      </c>
      <c r="R4" s="157" t="s">
        <v>89</v>
      </c>
      <c r="S4" s="25" t="s">
        <v>2</v>
      </c>
    </row>
    <row r="5" spans="1:19" ht="24" customHeight="1">
      <c r="A5" s="27"/>
      <c r="B5" s="27"/>
      <c r="C5" s="122"/>
      <c r="D5" s="128" t="s">
        <v>223</v>
      </c>
      <c r="E5" s="129"/>
      <c r="F5" s="130"/>
      <c r="G5" s="128" t="s">
        <v>224</v>
      </c>
      <c r="H5" s="129"/>
      <c r="I5" s="130"/>
      <c r="K5" s="127" t="s">
        <v>225</v>
      </c>
      <c r="L5" s="30" t="s">
        <v>90</v>
      </c>
      <c r="M5" s="158" t="s">
        <v>91</v>
      </c>
      <c r="N5" s="38"/>
      <c r="O5" s="38"/>
      <c r="P5" s="38"/>
      <c r="Q5" s="38"/>
      <c r="R5" s="38"/>
      <c r="S5" s="36"/>
    </row>
    <row r="6" spans="1:19" ht="24" customHeight="1">
      <c r="A6" s="44"/>
      <c r="B6" s="44"/>
      <c r="C6" s="131"/>
      <c r="D6" s="159" t="s">
        <v>97</v>
      </c>
      <c r="E6" s="159" t="s">
        <v>83</v>
      </c>
      <c r="F6" s="159" t="s">
        <v>84</v>
      </c>
      <c r="G6" s="159" t="s">
        <v>92</v>
      </c>
      <c r="H6" s="159" t="s">
        <v>83</v>
      </c>
      <c r="I6" s="159" t="s">
        <v>84</v>
      </c>
      <c r="K6" s="160"/>
      <c r="L6" s="161"/>
      <c r="M6" s="162"/>
      <c r="N6" s="161"/>
      <c r="O6" s="161"/>
      <c r="P6" s="161"/>
      <c r="Q6" s="161"/>
      <c r="R6" s="161"/>
      <c r="S6" s="162"/>
    </row>
    <row r="7" spans="1:19" s="9" customFormat="1" ht="12.75" customHeight="1">
      <c r="A7" s="136"/>
      <c r="B7" s="136"/>
      <c r="C7" s="83"/>
      <c r="D7" s="163"/>
      <c r="E7" s="83"/>
      <c r="F7" s="139"/>
      <c r="G7" s="83"/>
      <c r="H7" s="83"/>
      <c r="I7" s="83"/>
      <c r="K7" s="83"/>
      <c r="L7" s="83"/>
      <c r="M7" s="83"/>
      <c r="N7" s="83"/>
      <c r="O7" s="83"/>
      <c r="P7" s="83"/>
      <c r="Q7" s="83"/>
      <c r="R7" s="164"/>
      <c r="S7" s="165"/>
    </row>
    <row r="8" spans="1:19" s="1" customFormat="1" ht="12.75" customHeight="1">
      <c r="A8" s="53" t="s">
        <v>226</v>
      </c>
      <c r="B8" s="53"/>
      <c r="C8" s="54"/>
      <c r="D8" s="55">
        <v>4131480</v>
      </c>
      <c r="E8" s="55">
        <v>3779724</v>
      </c>
      <c r="F8" s="55">
        <v>351756</v>
      </c>
      <c r="G8" s="55">
        <f>SUM(G14:G15)</f>
        <v>0</v>
      </c>
      <c r="H8" s="55">
        <f>SUM(H14:H15)</f>
        <v>0</v>
      </c>
      <c r="I8" s="55">
        <f>SUM(I14:I15)</f>
        <v>0</v>
      </c>
      <c r="J8" s="55"/>
      <c r="K8" s="55">
        <v>41786054</v>
      </c>
      <c r="L8" s="55">
        <v>41482202</v>
      </c>
      <c r="M8" s="55">
        <v>303852</v>
      </c>
      <c r="N8" s="55">
        <v>13605283</v>
      </c>
      <c r="O8" s="55">
        <v>1253784</v>
      </c>
      <c r="P8" s="55">
        <v>18313085</v>
      </c>
      <c r="Q8" s="55">
        <v>21420696</v>
      </c>
      <c r="R8" s="63">
        <v>0</v>
      </c>
      <c r="S8" s="56" t="s">
        <v>227</v>
      </c>
    </row>
    <row r="9" spans="1:19" s="1" customFormat="1" ht="12.75" customHeight="1">
      <c r="A9" s="53" t="s">
        <v>228</v>
      </c>
      <c r="B9" s="53"/>
      <c r="C9" s="54"/>
      <c r="D9" s="55">
        <v>9400715</v>
      </c>
      <c r="E9" s="55">
        <v>3508950</v>
      </c>
      <c r="F9" s="55">
        <v>5887886</v>
      </c>
      <c r="G9" s="55">
        <v>0</v>
      </c>
      <c r="H9" s="55">
        <v>0</v>
      </c>
      <c r="I9" s="55">
        <v>0</v>
      </c>
      <c r="J9" s="55"/>
      <c r="K9" s="55">
        <v>39224539</v>
      </c>
      <c r="L9" s="55">
        <v>38992155</v>
      </c>
      <c r="M9" s="55">
        <v>232384</v>
      </c>
      <c r="N9" s="55">
        <v>10538775</v>
      </c>
      <c r="O9" s="55">
        <v>1055304</v>
      </c>
      <c r="P9" s="55">
        <v>21182347</v>
      </c>
      <c r="Q9" s="55">
        <v>25636043</v>
      </c>
      <c r="R9" s="63">
        <v>0</v>
      </c>
      <c r="S9" s="56" t="s">
        <v>229</v>
      </c>
    </row>
    <row r="10" spans="1:19" s="1" customFormat="1" ht="12.75" customHeight="1">
      <c r="A10" s="53" t="s">
        <v>230</v>
      </c>
      <c r="B10" s="53"/>
      <c r="C10" s="54"/>
      <c r="D10" s="55">
        <v>15633425</v>
      </c>
      <c r="E10" s="55">
        <v>4408845</v>
      </c>
      <c r="F10" s="55">
        <v>11224580</v>
      </c>
      <c r="G10" s="55">
        <v>0</v>
      </c>
      <c r="H10" s="55">
        <v>0</v>
      </c>
      <c r="I10" s="55">
        <v>0</v>
      </c>
      <c r="J10" s="55"/>
      <c r="K10" s="55">
        <v>40243038</v>
      </c>
      <c r="L10" s="55">
        <v>40030618</v>
      </c>
      <c r="M10" s="55">
        <v>212420</v>
      </c>
      <c r="N10" s="55">
        <v>7780827</v>
      </c>
      <c r="O10" s="55">
        <v>2112884</v>
      </c>
      <c r="P10" s="55">
        <v>22241186</v>
      </c>
      <c r="Q10" s="63">
        <v>27573588</v>
      </c>
      <c r="R10" s="63" t="s">
        <v>231</v>
      </c>
      <c r="S10" s="56" t="s">
        <v>232</v>
      </c>
    </row>
    <row r="11" spans="1:19" s="1" customFormat="1" ht="12.75" customHeight="1">
      <c r="A11" s="53" t="s">
        <v>233</v>
      </c>
      <c r="B11" s="53"/>
      <c r="C11" s="54"/>
      <c r="D11" s="55">
        <v>3002986</v>
      </c>
      <c r="E11" s="55">
        <v>549650</v>
      </c>
      <c r="F11" s="55">
        <v>2453287</v>
      </c>
      <c r="G11" s="55">
        <v>0</v>
      </c>
      <c r="H11" s="55">
        <v>0</v>
      </c>
      <c r="I11" s="55">
        <v>0</v>
      </c>
      <c r="J11" s="55"/>
      <c r="K11" s="55">
        <v>42103335</v>
      </c>
      <c r="L11" s="55">
        <v>41882866</v>
      </c>
      <c r="M11" s="55">
        <v>220469</v>
      </c>
      <c r="N11" s="55">
        <v>4968095</v>
      </c>
      <c r="O11" s="55">
        <v>977185</v>
      </c>
      <c r="P11" s="55">
        <v>22495458</v>
      </c>
      <c r="Q11" s="63">
        <v>29365549</v>
      </c>
      <c r="R11" s="63">
        <v>0</v>
      </c>
      <c r="S11" s="56" t="s">
        <v>234</v>
      </c>
    </row>
    <row r="12" spans="1:19" s="166" customFormat="1" ht="12.75" customHeight="1">
      <c r="A12" s="143" t="s">
        <v>235</v>
      </c>
      <c r="B12" s="143"/>
      <c r="C12" s="65"/>
      <c r="D12" s="66">
        <f aca="true" t="shared" si="0" ref="D12:I12">SUM(D14:D15)</f>
        <v>400668</v>
      </c>
      <c r="E12" s="66">
        <f t="shared" si="0"/>
        <v>242434</v>
      </c>
      <c r="F12" s="66">
        <f t="shared" si="0"/>
        <v>158234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/>
      <c r="K12" s="66">
        <f aca="true" t="shared" si="1" ref="K12:R12">SUM(K14:K15)</f>
        <v>41122365</v>
      </c>
      <c r="L12" s="66">
        <f t="shared" si="1"/>
        <v>40918179</v>
      </c>
      <c r="M12" s="66">
        <f t="shared" si="1"/>
        <v>204186</v>
      </c>
      <c r="N12" s="66">
        <f t="shared" si="1"/>
        <v>6048715</v>
      </c>
      <c r="O12" s="66">
        <f t="shared" si="1"/>
        <v>622772</v>
      </c>
      <c r="P12" s="66">
        <f t="shared" si="1"/>
        <v>20545317</v>
      </c>
      <c r="Q12" s="70">
        <f t="shared" si="1"/>
        <v>30966962</v>
      </c>
      <c r="R12" s="70">
        <f t="shared" si="1"/>
        <v>0</v>
      </c>
      <c r="S12" s="67" t="s">
        <v>236</v>
      </c>
    </row>
    <row r="13" spans="1:19" s="69" customFormat="1" ht="25.5" customHeight="1">
      <c r="A13" s="71" t="s">
        <v>12</v>
      </c>
      <c r="B13" s="71"/>
      <c r="C13" s="72"/>
      <c r="D13" s="73">
        <f>D12/'164 (1)'!$D$13*100</f>
        <v>0.1345868007556099</v>
      </c>
      <c r="E13" s="73">
        <f>E12/'164 (1)'!$D$13*100</f>
        <v>0.08143504461146267</v>
      </c>
      <c r="F13" s="73">
        <f>F12/'164 (1)'!$D$13*100</f>
        <v>0.05315175614414721</v>
      </c>
      <c r="G13" s="73">
        <f>G12/'164 (1)'!$D$13*100</f>
        <v>0</v>
      </c>
      <c r="H13" s="73">
        <f>H12/'164 (1)'!$D$13*100</f>
        <v>0</v>
      </c>
      <c r="I13" s="73">
        <f>I12/'164 (1)'!$D$13*100</f>
        <v>0</v>
      </c>
      <c r="J13" s="73"/>
      <c r="K13" s="73">
        <f>K12/'164 (1)'!$D$13*100</f>
        <v>13.813250733411367</v>
      </c>
      <c r="L13" s="73">
        <f>L12/'164 (1)'!$D$13*100</f>
        <v>13.744663422972089</v>
      </c>
      <c r="M13" s="73">
        <f>M12/'164 (1)'!$D$13*100</f>
        <v>0.0685873104392788</v>
      </c>
      <c r="N13" s="73">
        <f>N12/'164 (1)'!$D$13*100</f>
        <v>2.0317998955056775</v>
      </c>
      <c r="O13" s="73">
        <f>O12/'164 (1)'!$D$13*100</f>
        <v>0.20919287559818273</v>
      </c>
      <c r="P13" s="73">
        <f>P12/'164 (1)'!$D$13*100</f>
        <v>6.901296049447035</v>
      </c>
      <c r="Q13" s="74">
        <f>Q12/'164 (1)'!$D$13*100</f>
        <v>10.401989539220857</v>
      </c>
      <c r="R13" s="74">
        <f>R12/'164 (1)'!$D$13*100</f>
        <v>0</v>
      </c>
      <c r="S13" s="67" t="s">
        <v>13</v>
      </c>
    </row>
    <row r="14" spans="1:19" s="9" customFormat="1" ht="13.5" customHeight="1">
      <c r="A14" s="71" t="s">
        <v>14</v>
      </c>
      <c r="B14" s="71"/>
      <c r="C14" s="79"/>
      <c r="D14" s="167">
        <f aca="true" t="shared" si="2" ref="D14:I14">SUM(D17:D20)</f>
        <v>79095</v>
      </c>
      <c r="E14" s="66">
        <f t="shared" si="2"/>
        <v>15994</v>
      </c>
      <c r="F14" s="66">
        <f t="shared" si="2"/>
        <v>63101</v>
      </c>
      <c r="G14" s="66">
        <f t="shared" si="2"/>
        <v>0</v>
      </c>
      <c r="H14" s="66">
        <f t="shared" si="2"/>
        <v>0</v>
      </c>
      <c r="I14" s="66">
        <f t="shared" si="2"/>
        <v>0</v>
      </c>
      <c r="J14" s="75"/>
      <c r="K14" s="66">
        <f aca="true" t="shared" si="3" ref="K14:R14">SUM(K17:K20)</f>
        <v>19489007</v>
      </c>
      <c r="L14" s="66">
        <f t="shared" si="3"/>
        <v>19314550</v>
      </c>
      <c r="M14" s="66">
        <f t="shared" si="3"/>
        <v>174457</v>
      </c>
      <c r="N14" s="66">
        <f t="shared" si="3"/>
        <v>2077227</v>
      </c>
      <c r="O14" s="66">
        <f t="shared" si="3"/>
        <v>340367</v>
      </c>
      <c r="P14" s="66">
        <f t="shared" si="3"/>
        <v>18018202</v>
      </c>
      <c r="Q14" s="70">
        <f t="shared" si="3"/>
        <v>15991167</v>
      </c>
      <c r="R14" s="145">
        <f t="shared" si="3"/>
        <v>0</v>
      </c>
      <c r="S14" s="77" t="s">
        <v>15</v>
      </c>
    </row>
    <row r="15" spans="1:19" s="9" customFormat="1" ht="13.5" customHeight="1">
      <c r="A15" s="71" t="s">
        <v>16</v>
      </c>
      <c r="B15" s="71"/>
      <c r="C15" s="79"/>
      <c r="D15" s="167">
        <f aca="true" t="shared" si="4" ref="D15:I15">D21+D25+D35+D39+D50+D60</f>
        <v>321573</v>
      </c>
      <c r="E15" s="66">
        <f t="shared" si="4"/>
        <v>226440</v>
      </c>
      <c r="F15" s="66">
        <f t="shared" si="4"/>
        <v>95133</v>
      </c>
      <c r="G15" s="66">
        <f t="shared" si="4"/>
        <v>0</v>
      </c>
      <c r="H15" s="66">
        <f t="shared" si="4"/>
        <v>0</v>
      </c>
      <c r="I15" s="66">
        <f t="shared" si="4"/>
        <v>0</v>
      </c>
      <c r="J15" s="75"/>
      <c r="K15" s="66">
        <f aca="true" t="shared" si="5" ref="K15:R15">K21+K25+K35+K39+K50+K60</f>
        <v>21633358</v>
      </c>
      <c r="L15" s="66">
        <f t="shared" si="5"/>
        <v>21603629</v>
      </c>
      <c r="M15" s="66">
        <f t="shared" si="5"/>
        <v>29729</v>
      </c>
      <c r="N15" s="66">
        <f t="shared" si="5"/>
        <v>3971488</v>
      </c>
      <c r="O15" s="66">
        <f t="shared" si="5"/>
        <v>282405</v>
      </c>
      <c r="P15" s="66">
        <f t="shared" si="5"/>
        <v>2527115</v>
      </c>
      <c r="Q15" s="70">
        <f t="shared" si="5"/>
        <v>14975795</v>
      </c>
      <c r="R15" s="145">
        <f t="shared" si="5"/>
        <v>0</v>
      </c>
      <c r="S15" s="77" t="s">
        <v>17</v>
      </c>
    </row>
    <row r="16" spans="1:19" s="9" customFormat="1" ht="9.75" customHeight="1">
      <c r="A16" s="146"/>
      <c r="B16" s="146"/>
      <c r="C16" s="79"/>
      <c r="D16" s="167"/>
      <c r="E16" s="66"/>
      <c r="F16" s="66"/>
      <c r="G16" s="66"/>
      <c r="H16" s="66">
        <v>0</v>
      </c>
      <c r="I16" s="66"/>
      <c r="J16" s="75"/>
      <c r="K16" s="66"/>
      <c r="L16" s="66"/>
      <c r="M16" s="66"/>
      <c r="N16" s="66"/>
      <c r="O16" s="66"/>
      <c r="P16" s="66"/>
      <c r="Q16" s="66"/>
      <c r="R16" s="145"/>
      <c r="S16" s="80"/>
    </row>
    <row r="17" spans="1:19" s="9" customFormat="1" ht="12.75" customHeight="1">
      <c r="A17" s="82" t="s">
        <v>18</v>
      </c>
      <c r="B17" s="96" t="s">
        <v>19</v>
      </c>
      <c r="C17" s="83"/>
      <c r="D17" s="168">
        <f>SUM(E17:F17)</f>
        <v>12003</v>
      </c>
      <c r="E17" s="85">
        <v>9651</v>
      </c>
      <c r="F17" s="85">
        <v>2352</v>
      </c>
      <c r="G17" s="85">
        <f>SUM(H17:I17)</f>
        <v>0</v>
      </c>
      <c r="H17" s="85">
        <v>0</v>
      </c>
      <c r="I17" s="85">
        <v>0</v>
      </c>
      <c r="J17" s="86"/>
      <c r="K17" s="85">
        <f>SUM(L17:M17)</f>
        <v>7938042</v>
      </c>
      <c r="L17" s="85">
        <v>7907146</v>
      </c>
      <c r="M17" s="85">
        <v>30896</v>
      </c>
      <c r="N17" s="85">
        <v>1263454</v>
      </c>
      <c r="O17" s="85">
        <v>290614</v>
      </c>
      <c r="P17" s="85">
        <v>5696835</v>
      </c>
      <c r="Q17" s="85">
        <v>6321607</v>
      </c>
      <c r="R17" s="169">
        <v>0</v>
      </c>
      <c r="S17" s="88" t="s">
        <v>18</v>
      </c>
    </row>
    <row r="18" spans="1:19" s="9" customFormat="1" ht="12.75" customHeight="1">
      <c r="A18" s="82" t="s">
        <v>20</v>
      </c>
      <c r="B18" s="96" t="s">
        <v>21</v>
      </c>
      <c r="C18" s="83"/>
      <c r="D18" s="168">
        <f>SUM(E18:F18)</f>
        <v>59316</v>
      </c>
      <c r="E18" s="85">
        <v>6343</v>
      </c>
      <c r="F18" s="85">
        <v>52973</v>
      </c>
      <c r="G18" s="85">
        <f>SUM(H18:I18)</f>
        <v>0</v>
      </c>
      <c r="H18" s="85">
        <v>0</v>
      </c>
      <c r="I18" s="85">
        <v>0</v>
      </c>
      <c r="J18" s="86"/>
      <c r="K18" s="85">
        <f>SUM(L18:M18)</f>
        <v>6838300</v>
      </c>
      <c r="L18" s="85">
        <v>6702151</v>
      </c>
      <c r="M18" s="85">
        <v>136149</v>
      </c>
      <c r="N18" s="85">
        <v>206331</v>
      </c>
      <c r="O18" s="85">
        <v>44600</v>
      </c>
      <c r="P18" s="85">
        <v>8517806</v>
      </c>
      <c r="Q18" s="85">
        <v>5222640</v>
      </c>
      <c r="R18" s="169">
        <v>0</v>
      </c>
      <c r="S18" s="88" t="s">
        <v>20</v>
      </c>
    </row>
    <row r="19" spans="1:19" s="9" customFormat="1" ht="12.75" customHeight="1">
      <c r="A19" s="82" t="s">
        <v>22</v>
      </c>
      <c r="B19" s="96" t="s">
        <v>23</v>
      </c>
      <c r="C19" s="83"/>
      <c r="D19" s="168">
        <f>SUM(E19:F19)</f>
        <v>876</v>
      </c>
      <c r="E19" s="85">
        <v>0</v>
      </c>
      <c r="F19" s="85">
        <v>876</v>
      </c>
      <c r="G19" s="85">
        <f>SUM(H19:I19)</f>
        <v>0</v>
      </c>
      <c r="H19" s="85">
        <v>0</v>
      </c>
      <c r="I19" s="85">
        <v>0</v>
      </c>
      <c r="J19" s="86"/>
      <c r="K19" s="85">
        <f>SUM(L19:M19)</f>
        <v>3029278</v>
      </c>
      <c r="L19" s="85">
        <v>3022715</v>
      </c>
      <c r="M19" s="85">
        <v>6563</v>
      </c>
      <c r="N19" s="85">
        <v>95596</v>
      </c>
      <c r="O19" s="85">
        <v>3667</v>
      </c>
      <c r="P19" s="85">
        <v>2259263</v>
      </c>
      <c r="Q19" s="85">
        <v>2897153</v>
      </c>
      <c r="R19" s="169">
        <v>0</v>
      </c>
      <c r="S19" s="88" t="s">
        <v>22</v>
      </c>
    </row>
    <row r="20" spans="1:19" s="9" customFormat="1" ht="12.75" customHeight="1">
      <c r="A20" s="82" t="s">
        <v>24</v>
      </c>
      <c r="B20" s="96" t="s">
        <v>25</v>
      </c>
      <c r="C20" s="83"/>
      <c r="D20" s="168">
        <f>SUM(E20:F20)</f>
        <v>6900</v>
      </c>
      <c r="E20" s="85">
        <v>0</v>
      </c>
      <c r="F20" s="85">
        <v>6900</v>
      </c>
      <c r="G20" s="85">
        <f>SUM(H20:I20)</f>
        <v>0</v>
      </c>
      <c r="H20" s="85">
        <v>0</v>
      </c>
      <c r="I20" s="85">
        <v>0</v>
      </c>
      <c r="J20" s="86"/>
      <c r="K20" s="85">
        <f>SUM(L20:M20)</f>
        <v>1683387</v>
      </c>
      <c r="L20" s="85">
        <v>1682538</v>
      </c>
      <c r="M20" s="85">
        <v>849</v>
      </c>
      <c r="N20" s="85">
        <v>511846</v>
      </c>
      <c r="O20" s="85">
        <v>1486</v>
      </c>
      <c r="P20" s="85">
        <v>1544298</v>
      </c>
      <c r="Q20" s="85">
        <v>1549767</v>
      </c>
      <c r="R20" s="169">
        <v>0</v>
      </c>
      <c r="S20" s="88" t="s">
        <v>24</v>
      </c>
    </row>
    <row r="21" spans="1:19" s="69" customFormat="1" ht="25.5" customHeight="1">
      <c r="A21" s="90" t="s">
        <v>26</v>
      </c>
      <c r="B21" s="91" t="s">
        <v>27</v>
      </c>
      <c r="C21" s="170"/>
      <c r="D21" s="167">
        <f aca="true" t="shared" si="6" ref="D21:I21">SUM(D22:D24)</f>
        <v>1373</v>
      </c>
      <c r="E21" s="66">
        <f t="shared" si="6"/>
        <v>0</v>
      </c>
      <c r="F21" s="66">
        <f t="shared" si="6"/>
        <v>1373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75"/>
      <c r="K21" s="66">
        <f aca="true" t="shared" si="7" ref="K21:R21">SUM(K22:K24)</f>
        <v>1858435</v>
      </c>
      <c r="L21" s="66">
        <f t="shared" si="7"/>
        <v>1856482</v>
      </c>
      <c r="M21" s="66">
        <f t="shared" si="7"/>
        <v>1953</v>
      </c>
      <c r="N21" s="66">
        <f t="shared" si="7"/>
        <v>436830</v>
      </c>
      <c r="O21" s="66">
        <f t="shared" si="7"/>
        <v>53326</v>
      </c>
      <c r="P21" s="66">
        <f t="shared" si="7"/>
        <v>115659</v>
      </c>
      <c r="Q21" s="66">
        <f t="shared" si="7"/>
        <v>1240593</v>
      </c>
      <c r="R21" s="171">
        <f t="shared" si="7"/>
        <v>0</v>
      </c>
      <c r="S21" s="93" t="s">
        <v>26</v>
      </c>
    </row>
    <row r="22" spans="1:19" s="9" customFormat="1" ht="12.75" customHeight="1">
      <c r="A22" s="95" t="s">
        <v>237</v>
      </c>
      <c r="B22" s="96" t="s">
        <v>28</v>
      </c>
      <c r="C22" s="83"/>
      <c r="D22" s="168">
        <f>SUM(E22:F22)</f>
        <v>299</v>
      </c>
      <c r="E22" s="85">
        <v>0</v>
      </c>
      <c r="F22" s="85">
        <v>299</v>
      </c>
      <c r="G22" s="85">
        <f>SUM(H22:I22)</f>
        <v>0</v>
      </c>
      <c r="H22" s="85">
        <v>0</v>
      </c>
      <c r="I22" s="85">
        <v>0</v>
      </c>
      <c r="J22" s="86"/>
      <c r="K22" s="85">
        <f>SUM(L22:M22)</f>
        <v>714157</v>
      </c>
      <c r="L22" s="85">
        <v>713127</v>
      </c>
      <c r="M22" s="85">
        <v>1030</v>
      </c>
      <c r="N22" s="85">
        <v>205496</v>
      </c>
      <c r="O22" s="85">
        <v>150</v>
      </c>
      <c r="P22" s="85">
        <v>42200</v>
      </c>
      <c r="Q22" s="85">
        <v>456564</v>
      </c>
      <c r="R22" s="169">
        <v>0</v>
      </c>
      <c r="S22" s="88" t="s">
        <v>29</v>
      </c>
    </row>
    <row r="23" spans="1:19" s="9" customFormat="1" ht="12.75" customHeight="1">
      <c r="A23" s="95" t="s">
        <v>30</v>
      </c>
      <c r="B23" s="96" t="s">
        <v>31</v>
      </c>
      <c r="C23" s="83"/>
      <c r="D23" s="168">
        <f>SUM(E23:F23)</f>
        <v>1074</v>
      </c>
      <c r="E23" s="85">
        <v>0</v>
      </c>
      <c r="F23" s="85">
        <v>1074</v>
      </c>
      <c r="G23" s="85">
        <f>SUM(H23:I23)</f>
        <v>0</v>
      </c>
      <c r="H23" s="85">
        <v>0</v>
      </c>
      <c r="I23" s="85">
        <v>0</v>
      </c>
      <c r="J23" s="86"/>
      <c r="K23" s="85">
        <f>SUM(L23:M23)</f>
        <v>779903</v>
      </c>
      <c r="L23" s="85">
        <v>778980</v>
      </c>
      <c r="M23" s="85">
        <v>923</v>
      </c>
      <c r="N23" s="85">
        <v>216070</v>
      </c>
      <c r="O23" s="85">
        <v>53126</v>
      </c>
      <c r="P23" s="85">
        <v>63259</v>
      </c>
      <c r="Q23" s="85">
        <v>598461</v>
      </c>
      <c r="R23" s="169">
        <v>0</v>
      </c>
      <c r="S23" s="88" t="s">
        <v>30</v>
      </c>
    </row>
    <row r="24" spans="1:19" s="9" customFormat="1" ht="12.75" customHeight="1">
      <c r="A24" s="95" t="s">
        <v>32</v>
      </c>
      <c r="B24" s="96" t="s">
        <v>33</v>
      </c>
      <c r="C24" s="83"/>
      <c r="D24" s="168">
        <f>SUM(E24:F24)</f>
        <v>0</v>
      </c>
      <c r="E24" s="85">
        <v>0</v>
      </c>
      <c r="F24" s="85">
        <v>0</v>
      </c>
      <c r="G24" s="85">
        <f>SUM(H24:I24)</f>
        <v>0</v>
      </c>
      <c r="H24" s="85">
        <v>0</v>
      </c>
      <c r="I24" s="85">
        <v>0</v>
      </c>
      <c r="J24" s="86"/>
      <c r="K24" s="85">
        <f>SUM(L24:M24)</f>
        <v>364375</v>
      </c>
      <c r="L24" s="85">
        <v>364375</v>
      </c>
      <c r="M24" s="85">
        <v>0</v>
      </c>
      <c r="N24" s="85">
        <v>15264</v>
      </c>
      <c r="O24" s="85">
        <v>50</v>
      </c>
      <c r="P24" s="85">
        <v>10200</v>
      </c>
      <c r="Q24" s="85">
        <v>185568</v>
      </c>
      <c r="R24" s="169">
        <v>0</v>
      </c>
      <c r="S24" s="88" t="s">
        <v>32</v>
      </c>
    </row>
    <row r="25" spans="1:19" s="69" customFormat="1" ht="25.5" customHeight="1">
      <c r="A25" s="90" t="s">
        <v>34</v>
      </c>
      <c r="B25" s="91" t="s">
        <v>35</v>
      </c>
      <c r="C25" s="170"/>
      <c r="D25" s="167">
        <f aca="true" t="shared" si="8" ref="D25:I25">SUM(D26:D34)</f>
        <v>31978</v>
      </c>
      <c r="E25" s="66">
        <f t="shared" si="8"/>
        <v>31700</v>
      </c>
      <c r="F25" s="66">
        <f t="shared" si="8"/>
        <v>278</v>
      </c>
      <c r="G25" s="66">
        <f t="shared" si="8"/>
        <v>0</v>
      </c>
      <c r="H25" s="66">
        <f t="shared" si="8"/>
        <v>0</v>
      </c>
      <c r="I25" s="66">
        <f t="shared" si="8"/>
        <v>0</v>
      </c>
      <c r="J25" s="75"/>
      <c r="K25" s="66">
        <f aca="true" t="shared" si="9" ref="K25:R25">SUM(K26:K34)</f>
        <v>4843494</v>
      </c>
      <c r="L25" s="66">
        <f t="shared" si="9"/>
        <v>4836206</v>
      </c>
      <c r="M25" s="66">
        <f>SUM(M26:M34)</f>
        <v>7288</v>
      </c>
      <c r="N25" s="66">
        <f t="shared" si="9"/>
        <v>580374</v>
      </c>
      <c r="O25" s="66">
        <f t="shared" si="9"/>
        <v>28402</v>
      </c>
      <c r="P25" s="66">
        <f t="shared" si="9"/>
        <v>314931</v>
      </c>
      <c r="Q25" s="66">
        <f t="shared" si="9"/>
        <v>3489872</v>
      </c>
      <c r="R25" s="171">
        <f t="shared" si="9"/>
        <v>0</v>
      </c>
      <c r="S25" s="93" t="s">
        <v>34</v>
      </c>
    </row>
    <row r="26" spans="1:19" s="9" customFormat="1" ht="12.75" customHeight="1">
      <c r="A26" s="95" t="s">
        <v>36</v>
      </c>
      <c r="B26" s="96" t="s">
        <v>37</v>
      </c>
      <c r="C26" s="83"/>
      <c r="D26" s="168">
        <f>SUM(E26:F26)</f>
        <v>1922</v>
      </c>
      <c r="E26" s="85">
        <v>1922</v>
      </c>
      <c r="F26" s="85">
        <v>0</v>
      </c>
      <c r="G26" s="85">
        <f aca="true" t="shared" si="10" ref="G26:G34">SUM(H26:I26)</f>
        <v>0</v>
      </c>
      <c r="H26" s="85">
        <v>0</v>
      </c>
      <c r="I26" s="85">
        <v>0</v>
      </c>
      <c r="J26" s="86"/>
      <c r="K26" s="85">
        <f>SUM(L26:M26)</f>
        <v>722892</v>
      </c>
      <c r="L26" s="85">
        <v>720997</v>
      </c>
      <c r="M26" s="85">
        <v>1895</v>
      </c>
      <c r="N26" s="85">
        <v>20979</v>
      </c>
      <c r="O26" s="85">
        <v>130</v>
      </c>
      <c r="P26" s="85">
        <v>85934</v>
      </c>
      <c r="Q26" s="85">
        <v>538152</v>
      </c>
      <c r="R26" s="169">
        <v>0</v>
      </c>
      <c r="S26" s="88" t="s">
        <v>36</v>
      </c>
    </row>
    <row r="27" spans="1:19" s="9" customFormat="1" ht="12.75" customHeight="1">
      <c r="A27" s="95" t="s">
        <v>38</v>
      </c>
      <c r="B27" s="96" t="s">
        <v>39</v>
      </c>
      <c r="C27" s="83"/>
      <c r="D27" s="168">
        <f>SUM(E27:F27)</f>
        <v>0</v>
      </c>
      <c r="E27" s="85">
        <v>0</v>
      </c>
      <c r="F27" s="85">
        <v>0</v>
      </c>
      <c r="G27" s="85">
        <f t="shared" si="10"/>
        <v>0</v>
      </c>
      <c r="H27" s="85">
        <v>0</v>
      </c>
      <c r="I27" s="85">
        <v>0</v>
      </c>
      <c r="J27" s="86"/>
      <c r="K27" s="85">
        <f>SUM(L27:M27)</f>
        <v>557939</v>
      </c>
      <c r="L27" s="85">
        <v>557939</v>
      </c>
      <c r="M27" s="85">
        <v>0</v>
      </c>
      <c r="N27" s="85">
        <v>141333</v>
      </c>
      <c r="O27" s="85">
        <v>50</v>
      </c>
      <c r="P27" s="85">
        <v>40000</v>
      </c>
      <c r="Q27" s="85">
        <v>363080</v>
      </c>
      <c r="R27" s="169">
        <v>0</v>
      </c>
      <c r="S27" s="88" t="s">
        <v>238</v>
      </c>
    </row>
    <row r="28" spans="1:19" s="9" customFormat="1" ht="12.75" customHeight="1">
      <c r="A28" s="97" t="s">
        <v>239</v>
      </c>
      <c r="B28" s="96" t="s">
        <v>40</v>
      </c>
      <c r="C28" s="83"/>
      <c r="D28" s="168">
        <f>SUM(E28:F28)</f>
        <v>0</v>
      </c>
      <c r="E28" s="85">
        <v>0</v>
      </c>
      <c r="F28" s="85">
        <v>0</v>
      </c>
      <c r="G28" s="85">
        <f t="shared" si="10"/>
        <v>0</v>
      </c>
      <c r="H28" s="85">
        <v>0</v>
      </c>
      <c r="I28" s="85">
        <v>0</v>
      </c>
      <c r="J28" s="86"/>
      <c r="K28" s="85">
        <f>SUM(L28:M28)</f>
        <v>734800</v>
      </c>
      <c r="L28" s="85">
        <v>732962</v>
      </c>
      <c r="M28" s="85">
        <v>1838</v>
      </c>
      <c r="N28" s="85">
        <v>137885</v>
      </c>
      <c r="O28" s="85">
        <v>130</v>
      </c>
      <c r="P28" s="85">
        <v>20200</v>
      </c>
      <c r="Q28" s="85">
        <v>559639</v>
      </c>
      <c r="R28" s="169">
        <v>0</v>
      </c>
      <c r="S28" s="88" t="s">
        <v>240</v>
      </c>
    </row>
    <row r="29" spans="1:19" s="9" customFormat="1" ht="12.75" customHeight="1">
      <c r="A29" s="97" t="s">
        <v>241</v>
      </c>
      <c r="B29" s="96" t="s">
        <v>41</v>
      </c>
      <c r="C29" s="83"/>
      <c r="D29" s="168">
        <f>SUM(E29:F29)</f>
        <v>0</v>
      </c>
      <c r="E29" s="85">
        <v>0</v>
      </c>
      <c r="F29" s="85">
        <v>0</v>
      </c>
      <c r="G29" s="85">
        <f t="shared" si="10"/>
        <v>0</v>
      </c>
      <c r="H29" s="85">
        <v>0</v>
      </c>
      <c r="I29" s="85">
        <v>0</v>
      </c>
      <c r="J29" s="86"/>
      <c r="K29" s="85">
        <f>SUM(L29:M29)</f>
        <v>484907</v>
      </c>
      <c r="L29" s="85">
        <v>484150</v>
      </c>
      <c r="M29" s="85">
        <v>757</v>
      </c>
      <c r="N29" s="85">
        <v>3868</v>
      </c>
      <c r="O29" s="85">
        <v>839</v>
      </c>
      <c r="P29" s="85">
        <v>16706</v>
      </c>
      <c r="Q29" s="85">
        <v>459195</v>
      </c>
      <c r="R29" s="169">
        <v>0</v>
      </c>
      <c r="S29" s="88" t="s">
        <v>242</v>
      </c>
    </row>
    <row r="30" spans="1:19" s="9" customFormat="1" ht="12.75" customHeight="1">
      <c r="A30" s="97" t="s">
        <v>243</v>
      </c>
      <c r="B30" s="96" t="s">
        <v>42</v>
      </c>
      <c r="C30" s="83"/>
      <c r="D30" s="168">
        <f>SUM(E30:F30)</f>
        <v>0</v>
      </c>
      <c r="E30" s="85">
        <v>0</v>
      </c>
      <c r="F30" s="85">
        <v>0</v>
      </c>
      <c r="G30" s="85">
        <f t="shared" si="10"/>
        <v>0</v>
      </c>
      <c r="H30" s="85">
        <v>0</v>
      </c>
      <c r="I30" s="85">
        <v>0</v>
      </c>
      <c r="J30" s="86"/>
      <c r="K30" s="85">
        <f>SUM(L30:M30)</f>
        <v>780021</v>
      </c>
      <c r="L30" s="85">
        <v>779618</v>
      </c>
      <c r="M30" s="85">
        <v>403</v>
      </c>
      <c r="N30" s="85">
        <v>27717</v>
      </c>
      <c r="O30" s="85">
        <v>80</v>
      </c>
      <c r="P30" s="85">
        <v>24420</v>
      </c>
      <c r="Q30" s="85">
        <v>376984</v>
      </c>
      <c r="R30" s="169">
        <v>0</v>
      </c>
      <c r="S30" s="88" t="s">
        <v>244</v>
      </c>
    </row>
    <row r="31" spans="1:19" s="9" customFormat="1" ht="9.75" customHeight="1">
      <c r="A31" s="98"/>
      <c r="B31" s="96"/>
      <c r="C31" s="83"/>
      <c r="D31" s="168"/>
      <c r="E31" s="85"/>
      <c r="F31" s="85"/>
      <c r="G31" s="85"/>
      <c r="H31" s="85"/>
      <c r="I31" s="85"/>
      <c r="J31" s="86"/>
      <c r="K31" s="85"/>
      <c r="L31" s="85"/>
      <c r="N31" s="85"/>
      <c r="O31" s="85"/>
      <c r="P31" s="85"/>
      <c r="Q31" s="85"/>
      <c r="R31" s="169"/>
      <c r="S31" s="88"/>
    </row>
    <row r="32" spans="1:19" s="9" customFormat="1" ht="12.75" customHeight="1">
      <c r="A32" s="97" t="s">
        <v>245</v>
      </c>
      <c r="B32" s="96" t="s">
        <v>43</v>
      </c>
      <c r="C32" s="83"/>
      <c r="D32" s="168">
        <f>SUM(E32:F32)</f>
        <v>1154</v>
      </c>
      <c r="E32" s="85">
        <v>876</v>
      </c>
      <c r="F32" s="85">
        <v>278</v>
      </c>
      <c r="G32" s="85">
        <f t="shared" si="10"/>
        <v>0</v>
      </c>
      <c r="H32" s="85">
        <v>0</v>
      </c>
      <c r="I32" s="85">
        <v>0</v>
      </c>
      <c r="J32" s="86"/>
      <c r="K32" s="85">
        <f>SUM(L32:M32)</f>
        <v>373268</v>
      </c>
      <c r="L32" s="85">
        <v>372519</v>
      </c>
      <c r="M32" s="85">
        <v>749</v>
      </c>
      <c r="N32" s="85">
        <v>155147</v>
      </c>
      <c r="O32" s="85">
        <v>3046</v>
      </c>
      <c r="P32" s="85">
        <v>37261</v>
      </c>
      <c r="Q32" s="85">
        <v>317251</v>
      </c>
      <c r="R32" s="169">
        <v>0</v>
      </c>
      <c r="S32" s="88" t="s">
        <v>246</v>
      </c>
    </row>
    <row r="33" spans="1:19" s="9" customFormat="1" ht="12.75" customHeight="1">
      <c r="A33" s="97" t="s">
        <v>247</v>
      </c>
      <c r="B33" s="96" t="s">
        <v>44</v>
      </c>
      <c r="C33" s="83"/>
      <c r="D33" s="168">
        <f>SUM(E33:F33)</f>
        <v>5791</v>
      </c>
      <c r="E33" s="85">
        <v>5791</v>
      </c>
      <c r="F33" s="85">
        <v>0</v>
      </c>
      <c r="G33" s="85">
        <f t="shared" si="10"/>
        <v>0</v>
      </c>
      <c r="H33" s="85">
        <v>0</v>
      </c>
      <c r="I33" s="85">
        <v>0</v>
      </c>
      <c r="J33" s="86"/>
      <c r="K33" s="85">
        <f>SUM(L33:M33)</f>
        <v>442325</v>
      </c>
      <c r="L33" s="85">
        <v>442028</v>
      </c>
      <c r="M33" s="85">
        <v>297</v>
      </c>
      <c r="N33" s="85">
        <v>13344</v>
      </c>
      <c r="O33" s="85">
        <v>40</v>
      </c>
      <c r="P33" s="85">
        <v>19468</v>
      </c>
      <c r="Q33" s="85">
        <v>221190</v>
      </c>
      <c r="R33" s="169">
        <v>0</v>
      </c>
      <c r="S33" s="88" t="s">
        <v>248</v>
      </c>
    </row>
    <row r="34" spans="1:19" s="9" customFormat="1" ht="12.75" customHeight="1">
      <c r="A34" s="97" t="s">
        <v>249</v>
      </c>
      <c r="B34" s="96" t="s">
        <v>45</v>
      </c>
      <c r="C34" s="83"/>
      <c r="D34" s="168">
        <f>SUM(E34:F34)</f>
        <v>23111</v>
      </c>
      <c r="E34" s="85">
        <v>23111</v>
      </c>
      <c r="F34" s="85">
        <v>0</v>
      </c>
      <c r="G34" s="85">
        <f t="shared" si="10"/>
        <v>0</v>
      </c>
      <c r="H34" s="85">
        <v>0</v>
      </c>
      <c r="I34" s="85">
        <v>0</v>
      </c>
      <c r="J34" s="86"/>
      <c r="K34" s="85">
        <f>SUM(L34:M34)</f>
        <v>747342</v>
      </c>
      <c r="L34" s="85">
        <v>745993</v>
      </c>
      <c r="M34" s="85">
        <v>1349</v>
      </c>
      <c r="N34" s="85">
        <v>80101</v>
      </c>
      <c r="O34" s="85">
        <v>24087</v>
      </c>
      <c r="P34" s="85">
        <v>70942</v>
      </c>
      <c r="Q34" s="85">
        <v>654381</v>
      </c>
      <c r="R34" s="169">
        <v>0</v>
      </c>
      <c r="S34" s="88" t="s">
        <v>250</v>
      </c>
    </row>
    <row r="35" spans="1:19" s="69" customFormat="1" ht="25.5" customHeight="1">
      <c r="A35" s="90" t="s">
        <v>46</v>
      </c>
      <c r="B35" s="91" t="s">
        <v>47</v>
      </c>
      <c r="C35" s="170"/>
      <c r="D35" s="167">
        <f aca="true" t="shared" si="11" ref="D35:I35">SUM(D36:D38)</f>
        <v>34434</v>
      </c>
      <c r="E35" s="66">
        <f t="shared" si="11"/>
        <v>23395</v>
      </c>
      <c r="F35" s="66">
        <f t="shared" si="11"/>
        <v>11039</v>
      </c>
      <c r="G35" s="66">
        <f t="shared" si="11"/>
        <v>0</v>
      </c>
      <c r="H35" s="66">
        <f t="shared" si="11"/>
        <v>0</v>
      </c>
      <c r="I35" s="66">
        <f t="shared" si="11"/>
        <v>0</v>
      </c>
      <c r="J35" s="75"/>
      <c r="K35" s="66">
        <f aca="true" t="shared" si="12" ref="K35:R35">SUM(K36:K38)</f>
        <v>1523394</v>
      </c>
      <c r="L35" s="66">
        <f t="shared" si="12"/>
        <v>1520459</v>
      </c>
      <c r="M35" s="66">
        <f t="shared" si="12"/>
        <v>2935</v>
      </c>
      <c r="N35" s="66">
        <f t="shared" si="12"/>
        <v>874268</v>
      </c>
      <c r="O35" s="66">
        <f t="shared" si="12"/>
        <v>28490</v>
      </c>
      <c r="P35" s="66">
        <f t="shared" si="12"/>
        <v>176794</v>
      </c>
      <c r="Q35" s="66">
        <f t="shared" si="12"/>
        <v>1649475</v>
      </c>
      <c r="R35" s="171">
        <f t="shared" si="12"/>
        <v>0</v>
      </c>
      <c r="S35" s="93" t="s">
        <v>46</v>
      </c>
    </row>
    <row r="36" spans="1:19" s="9" customFormat="1" ht="12.75" customHeight="1">
      <c r="A36" s="97" t="s">
        <v>251</v>
      </c>
      <c r="B36" s="96" t="s">
        <v>48</v>
      </c>
      <c r="C36" s="83"/>
      <c r="D36" s="168">
        <f>SUM(E36:F36)</f>
        <v>0</v>
      </c>
      <c r="E36" s="85">
        <v>0</v>
      </c>
      <c r="F36" s="85">
        <v>0</v>
      </c>
      <c r="G36" s="85">
        <f>SUM(H36:I36)</f>
        <v>0</v>
      </c>
      <c r="H36" s="85">
        <v>0</v>
      </c>
      <c r="I36" s="85">
        <v>0</v>
      </c>
      <c r="J36" s="86"/>
      <c r="K36" s="85">
        <f>SUM(L36:M36)</f>
        <v>429818</v>
      </c>
      <c r="L36" s="85">
        <v>427647</v>
      </c>
      <c r="M36" s="85">
        <v>2171</v>
      </c>
      <c r="N36" s="85">
        <v>451043</v>
      </c>
      <c r="O36" s="85">
        <v>60</v>
      </c>
      <c r="P36" s="85">
        <v>101300</v>
      </c>
      <c r="Q36" s="85">
        <v>776896</v>
      </c>
      <c r="R36" s="169">
        <v>0</v>
      </c>
      <c r="S36" s="88" t="s">
        <v>252</v>
      </c>
    </row>
    <row r="37" spans="1:19" s="9" customFormat="1" ht="12.75" customHeight="1">
      <c r="A37" s="97" t="s">
        <v>253</v>
      </c>
      <c r="B37" s="96" t="s">
        <v>49</v>
      </c>
      <c r="C37" s="83"/>
      <c r="D37" s="168">
        <f>SUM(E37:F37)</f>
        <v>0</v>
      </c>
      <c r="E37" s="85">
        <v>0</v>
      </c>
      <c r="F37" s="85">
        <v>0</v>
      </c>
      <c r="G37" s="85">
        <f>SUM(H37:I37)</f>
        <v>0</v>
      </c>
      <c r="H37" s="85">
        <v>0</v>
      </c>
      <c r="I37" s="85">
        <v>0</v>
      </c>
      <c r="J37" s="86"/>
      <c r="K37" s="85">
        <f>SUM(L37:M37)</f>
        <v>334368</v>
      </c>
      <c r="L37" s="85">
        <v>334229</v>
      </c>
      <c r="M37" s="85">
        <v>139</v>
      </c>
      <c r="N37" s="85">
        <v>336335</v>
      </c>
      <c r="O37" s="85">
        <v>50</v>
      </c>
      <c r="P37" s="85">
        <v>37023</v>
      </c>
      <c r="Q37" s="85">
        <v>339370</v>
      </c>
      <c r="R37" s="169">
        <v>0</v>
      </c>
      <c r="S37" s="88" t="s">
        <v>254</v>
      </c>
    </row>
    <row r="38" spans="1:19" s="9" customFormat="1" ht="12.75" customHeight="1">
      <c r="A38" s="97" t="s">
        <v>255</v>
      </c>
      <c r="B38" s="96" t="s">
        <v>50</v>
      </c>
      <c r="C38" s="83"/>
      <c r="D38" s="168">
        <f>SUM(E38:F38)</f>
        <v>34434</v>
      </c>
      <c r="E38" s="85">
        <v>23395</v>
      </c>
      <c r="F38" s="85">
        <v>11039</v>
      </c>
      <c r="G38" s="85">
        <f>SUM(H38:I38)</f>
        <v>0</v>
      </c>
      <c r="H38" s="85">
        <v>0</v>
      </c>
      <c r="I38" s="85">
        <v>0</v>
      </c>
      <c r="J38" s="86"/>
      <c r="K38" s="85">
        <f>SUM(L38:M38)</f>
        <v>759208</v>
      </c>
      <c r="L38" s="85">
        <v>758583</v>
      </c>
      <c r="M38" s="85">
        <v>625</v>
      </c>
      <c r="N38" s="85">
        <v>86890</v>
      </c>
      <c r="O38" s="85">
        <v>28380</v>
      </c>
      <c r="P38" s="85">
        <v>38471</v>
      </c>
      <c r="Q38" s="85">
        <v>533209</v>
      </c>
      <c r="R38" s="169">
        <v>0</v>
      </c>
      <c r="S38" s="88" t="s">
        <v>256</v>
      </c>
    </row>
    <row r="39" spans="1:19" s="69" customFormat="1" ht="25.5" customHeight="1">
      <c r="A39" s="90" t="s">
        <v>51</v>
      </c>
      <c r="B39" s="91" t="s">
        <v>52</v>
      </c>
      <c r="C39" s="170"/>
      <c r="D39" s="167">
        <f aca="true" t="shared" si="13" ref="D39:I39">SUM(D40:D49)</f>
        <v>18019</v>
      </c>
      <c r="E39" s="66">
        <f t="shared" si="13"/>
        <v>17957</v>
      </c>
      <c r="F39" s="66">
        <f t="shared" si="13"/>
        <v>62</v>
      </c>
      <c r="G39" s="66">
        <f t="shared" si="13"/>
        <v>0</v>
      </c>
      <c r="H39" s="66">
        <f t="shared" si="13"/>
        <v>0</v>
      </c>
      <c r="I39" s="66">
        <f t="shared" si="13"/>
        <v>0</v>
      </c>
      <c r="J39" s="75"/>
      <c r="K39" s="66">
        <f aca="true" t="shared" si="14" ref="K39:R39">SUM(K40:K49)</f>
        <v>5883801</v>
      </c>
      <c r="L39" s="66">
        <f t="shared" si="14"/>
        <v>5872676</v>
      </c>
      <c r="M39" s="66">
        <f t="shared" si="14"/>
        <v>11125</v>
      </c>
      <c r="N39" s="66">
        <f t="shared" si="14"/>
        <v>979419</v>
      </c>
      <c r="O39" s="66">
        <f>SUM(O40:O49)</f>
        <v>1843</v>
      </c>
      <c r="P39" s="66">
        <f t="shared" si="14"/>
        <v>1328171</v>
      </c>
      <c r="Q39" s="66">
        <f t="shared" si="14"/>
        <v>4163375</v>
      </c>
      <c r="R39" s="145">
        <f t="shared" si="14"/>
        <v>0</v>
      </c>
      <c r="S39" s="93" t="s">
        <v>51</v>
      </c>
    </row>
    <row r="40" spans="1:19" s="9" customFormat="1" ht="12.75" customHeight="1">
      <c r="A40" s="97" t="s">
        <v>257</v>
      </c>
      <c r="B40" s="96" t="s">
        <v>53</v>
      </c>
      <c r="C40" s="83"/>
      <c r="D40" s="168">
        <f>SUM(E40:F40)</f>
        <v>0</v>
      </c>
      <c r="E40" s="85">
        <v>0</v>
      </c>
      <c r="F40" s="85">
        <v>0</v>
      </c>
      <c r="G40" s="85">
        <f aca="true" t="shared" si="15" ref="G40:G49">SUM(H40:I40)</f>
        <v>0</v>
      </c>
      <c r="H40" s="85">
        <v>0</v>
      </c>
      <c r="I40" s="85">
        <v>0</v>
      </c>
      <c r="J40" s="86"/>
      <c r="K40" s="85">
        <f>SUM(L40:M40)</f>
        <v>595371</v>
      </c>
      <c r="L40" s="85">
        <v>594072</v>
      </c>
      <c r="M40" s="85">
        <v>1299</v>
      </c>
      <c r="N40" s="85">
        <v>508189</v>
      </c>
      <c r="O40" s="85">
        <v>70</v>
      </c>
      <c r="P40" s="85">
        <v>237387</v>
      </c>
      <c r="Q40" s="85">
        <v>610632</v>
      </c>
      <c r="R40" s="169">
        <v>0</v>
      </c>
      <c r="S40" s="88" t="s">
        <v>258</v>
      </c>
    </row>
    <row r="41" spans="1:19" s="9" customFormat="1" ht="12.75" customHeight="1">
      <c r="A41" s="97" t="s">
        <v>259</v>
      </c>
      <c r="B41" s="96" t="s">
        <v>54</v>
      </c>
      <c r="C41" s="83"/>
      <c r="D41" s="168">
        <f>SUM(E41:F41)</f>
        <v>0</v>
      </c>
      <c r="E41" s="85">
        <v>0</v>
      </c>
      <c r="F41" s="85">
        <v>0</v>
      </c>
      <c r="G41" s="85">
        <f t="shared" si="15"/>
        <v>0</v>
      </c>
      <c r="H41" s="85">
        <v>0</v>
      </c>
      <c r="I41" s="85">
        <v>0</v>
      </c>
      <c r="J41" s="86"/>
      <c r="K41" s="85">
        <f>SUM(L41:M41)</f>
        <v>435727</v>
      </c>
      <c r="L41" s="85">
        <v>435726</v>
      </c>
      <c r="M41" s="85">
        <v>1</v>
      </c>
      <c r="N41" s="85">
        <v>3939</v>
      </c>
      <c r="O41" s="85">
        <v>83</v>
      </c>
      <c r="P41" s="85">
        <v>29834</v>
      </c>
      <c r="Q41" s="85">
        <v>304109</v>
      </c>
      <c r="R41" s="169">
        <v>0</v>
      </c>
      <c r="S41" s="88" t="s">
        <v>260</v>
      </c>
    </row>
    <row r="42" spans="1:19" s="9" customFormat="1" ht="12.75" customHeight="1">
      <c r="A42" s="97" t="s">
        <v>261</v>
      </c>
      <c r="B42" s="96" t="s">
        <v>55</v>
      </c>
      <c r="C42" s="83"/>
      <c r="D42" s="168">
        <f>SUM(E42:F42)</f>
        <v>0</v>
      </c>
      <c r="E42" s="85">
        <v>0</v>
      </c>
      <c r="F42" s="85">
        <v>0</v>
      </c>
      <c r="G42" s="85">
        <f t="shared" si="15"/>
        <v>0</v>
      </c>
      <c r="H42" s="85">
        <v>0</v>
      </c>
      <c r="I42" s="85">
        <v>0</v>
      </c>
      <c r="J42" s="86"/>
      <c r="K42" s="85">
        <f>SUM(L42:M42)</f>
        <v>617693</v>
      </c>
      <c r="L42" s="85">
        <v>617203</v>
      </c>
      <c r="M42" s="85">
        <v>490</v>
      </c>
      <c r="N42" s="85">
        <v>1967</v>
      </c>
      <c r="O42" s="85">
        <v>120</v>
      </c>
      <c r="P42" s="85">
        <v>53475</v>
      </c>
      <c r="Q42" s="85">
        <v>516148</v>
      </c>
      <c r="R42" s="169">
        <v>0</v>
      </c>
      <c r="S42" s="88" t="s">
        <v>262</v>
      </c>
    </row>
    <row r="43" spans="1:19" s="9" customFormat="1" ht="12.75" customHeight="1">
      <c r="A43" s="97" t="s">
        <v>263</v>
      </c>
      <c r="B43" s="96" t="s">
        <v>56</v>
      </c>
      <c r="C43" s="83"/>
      <c r="D43" s="168">
        <f>SUM(E43:F43)</f>
        <v>17507</v>
      </c>
      <c r="E43" s="85">
        <v>17504</v>
      </c>
      <c r="F43" s="85">
        <v>3</v>
      </c>
      <c r="G43" s="85">
        <f t="shared" si="15"/>
        <v>0</v>
      </c>
      <c r="H43" s="85">
        <v>0</v>
      </c>
      <c r="I43" s="85">
        <v>0</v>
      </c>
      <c r="J43" s="86"/>
      <c r="K43" s="85">
        <f>SUM(L43:M43)</f>
        <v>600322</v>
      </c>
      <c r="L43" s="85">
        <v>596614</v>
      </c>
      <c r="M43" s="85">
        <v>3708</v>
      </c>
      <c r="N43" s="85">
        <v>58536</v>
      </c>
      <c r="O43" s="85">
        <v>560</v>
      </c>
      <c r="P43" s="85">
        <v>98100</v>
      </c>
      <c r="Q43" s="85">
        <v>589939</v>
      </c>
      <c r="R43" s="169">
        <v>0</v>
      </c>
      <c r="S43" s="88" t="s">
        <v>264</v>
      </c>
    </row>
    <row r="44" spans="1:19" s="9" customFormat="1" ht="12.75" customHeight="1">
      <c r="A44" s="97" t="s">
        <v>265</v>
      </c>
      <c r="B44" s="96" t="s">
        <v>57</v>
      </c>
      <c r="C44" s="83"/>
      <c r="D44" s="168">
        <f>SUM(E44:F44)</f>
        <v>0</v>
      </c>
      <c r="E44" s="85">
        <v>0</v>
      </c>
      <c r="F44" s="85">
        <v>0</v>
      </c>
      <c r="G44" s="85">
        <f t="shared" si="15"/>
        <v>0</v>
      </c>
      <c r="H44" s="85">
        <v>0</v>
      </c>
      <c r="I44" s="85">
        <v>0</v>
      </c>
      <c r="J44" s="86"/>
      <c r="K44" s="85">
        <f>SUM(L44:M44)</f>
        <v>691607</v>
      </c>
      <c r="L44" s="85">
        <v>690828</v>
      </c>
      <c r="M44" s="85">
        <v>779</v>
      </c>
      <c r="N44" s="85">
        <v>41810</v>
      </c>
      <c r="O44" s="85">
        <v>241</v>
      </c>
      <c r="P44" s="85">
        <v>158612</v>
      </c>
      <c r="Q44" s="85">
        <v>352865</v>
      </c>
      <c r="R44" s="169">
        <v>0</v>
      </c>
      <c r="S44" s="88" t="s">
        <v>266</v>
      </c>
    </row>
    <row r="45" spans="1:19" s="9" customFormat="1" ht="9.75" customHeight="1">
      <c r="A45" s="98"/>
      <c r="B45" s="96"/>
      <c r="C45" s="83"/>
      <c r="D45" s="168"/>
      <c r="E45" s="85"/>
      <c r="F45" s="85"/>
      <c r="G45" s="85"/>
      <c r="H45" s="85"/>
      <c r="I45" s="85"/>
      <c r="J45" s="86"/>
      <c r="K45" s="85"/>
      <c r="L45" s="85"/>
      <c r="M45" s="85"/>
      <c r="N45" s="85"/>
      <c r="O45" s="85"/>
      <c r="P45" s="85"/>
      <c r="Q45" s="85"/>
      <c r="R45" s="169"/>
      <c r="S45" s="88"/>
    </row>
    <row r="46" spans="1:19" s="9" customFormat="1" ht="12.75" customHeight="1">
      <c r="A46" s="97" t="s">
        <v>267</v>
      </c>
      <c r="B46" s="96" t="s">
        <v>58</v>
      </c>
      <c r="C46" s="83"/>
      <c r="D46" s="168">
        <f>SUM(E46:F46)</f>
        <v>59</v>
      </c>
      <c r="E46" s="85">
        <v>0</v>
      </c>
      <c r="F46" s="85">
        <v>59</v>
      </c>
      <c r="G46" s="85">
        <f t="shared" si="15"/>
        <v>0</v>
      </c>
      <c r="H46" s="85">
        <v>0</v>
      </c>
      <c r="I46" s="85">
        <v>0</v>
      </c>
      <c r="J46" s="86"/>
      <c r="K46" s="85">
        <f>SUM(L46:M46)</f>
        <v>465735</v>
      </c>
      <c r="L46" s="85">
        <v>464225</v>
      </c>
      <c r="M46" s="85">
        <v>1510</v>
      </c>
      <c r="N46" s="85">
        <v>24908</v>
      </c>
      <c r="O46" s="85">
        <v>110</v>
      </c>
      <c r="P46" s="85">
        <v>62500</v>
      </c>
      <c r="Q46" s="85">
        <v>432222</v>
      </c>
      <c r="R46" s="169">
        <v>0</v>
      </c>
      <c r="S46" s="88" t="s">
        <v>213</v>
      </c>
    </row>
    <row r="47" spans="1:19" s="9" customFormat="1" ht="12.75" customHeight="1">
      <c r="A47" s="97" t="s">
        <v>214</v>
      </c>
      <c r="B47" s="96" t="s">
        <v>59</v>
      </c>
      <c r="C47" s="83"/>
      <c r="D47" s="168">
        <f>SUM(E47:F47)</f>
        <v>0</v>
      </c>
      <c r="E47" s="85">
        <v>0</v>
      </c>
      <c r="F47" s="85">
        <v>0</v>
      </c>
      <c r="G47" s="85">
        <f t="shared" si="15"/>
        <v>0</v>
      </c>
      <c r="H47" s="85">
        <v>0</v>
      </c>
      <c r="I47" s="85">
        <v>0</v>
      </c>
      <c r="J47" s="86"/>
      <c r="K47" s="85">
        <f>SUM(L47:M47)</f>
        <v>790342</v>
      </c>
      <c r="L47" s="85">
        <v>790276</v>
      </c>
      <c r="M47" s="85">
        <v>66</v>
      </c>
      <c r="N47" s="85">
        <v>96740</v>
      </c>
      <c r="O47" s="85">
        <v>160</v>
      </c>
      <c r="P47" s="85">
        <v>81872</v>
      </c>
      <c r="Q47" s="85">
        <v>552770</v>
      </c>
      <c r="R47" s="169">
        <v>0</v>
      </c>
      <c r="S47" s="88" t="s">
        <v>215</v>
      </c>
    </row>
    <row r="48" spans="1:19" s="9" customFormat="1" ht="12.75" customHeight="1">
      <c r="A48" s="97" t="s">
        <v>216</v>
      </c>
      <c r="B48" s="96" t="s">
        <v>60</v>
      </c>
      <c r="C48" s="83"/>
      <c r="D48" s="168">
        <f>SUM(E48:F48)</f>
        <v>453</v>
      </c>
      <c r="E48" s="85">
        <v>453</v>
      </c>
      <c r="F48" s="85">
        <v>0</v>
      </c>
      <c r="G48" s="85">
        <f t="shared" si="15"/>
        <v>0</v>
      </c>
      <c r="H48" s="85">
        <v>0</v>
      </c>
      <c r="I48" s="85">
        <v>0</v>
      </c>
      <c r="J48" s="86"/>
      <c r="K48" s="85">
        <f>SUM(L48:M48)</f>
        <v>1094665</v>
      </c>
      <c r="L48" s="85">
        <v>1094362</v>
      </c>
      <c r="M48" s="85">
        <v>303</v>
      </c>
      <c r="N48" s="85">
        <v>198253</v>
      </c>
      <c r="O48" s="85">
        <v>359</v>
      </c>
      <c r="P48" s="85">
        <v>519868</v>
      </c>
      <c r="Q48" s="85">
        <v>470131</v>
      </c>
      <c r="R48" s="169">
        <v>0</v>
      </c>
      <c r="S48" s="88" t="s">
        <v>217</v>
      </c>
    </row>
    <row r="49" spans="1:19" s="9" customFormat="1" ht="12.75" customHeight="1">
      <c r="A49" s="97" t="s">
        <v>218</v>
      </c>
      <c r="B49" s="96" t="s">
        <v>162</v>
      </c>
      <c r="C49" s="83"/>
      <c r="D49" s="168">
        <f>SUM(E49:F49)</f>
        <v>0</v>
      </c>
      <c r="E49" s="85">
        <v>0</v>
      </c>
      <c r="F49" s="85">
        <v>0</v>
      </c>
      <c r="G49" s="85">
        <f t="shared" si="15"/>
        <v>0</v>
      </c>
      <c r="H49" s="85">
        <v>0</v>
      </c>
      <c r="I49" s="85">
        <v>0</v>
      </c>
      <c r="J49" s="86"/>
      <c r="K49" s="85">
        <f>SUM(L49:M49)</f>
        <v>592339</v>
      </c>
      <c r="L49" s="85">
        <v>589370</v>
      </c>
      <c r="M49" s="85">
        <v>2969</v>
      </c>
      <c r="N49" s="85">
        <v>45077</v>
      </c>
      <c r="O49" s="85">
        <v>140</v>
      </c>
      <c r="P49" s="85">
        <v>86523</v>
      </c>
      <c r="Q49" s="85">
        <v>334559</v>
      </c>
      <c r="R49" s="169">
        <v>0</v>
      </c>
      <c r="S49" s="88" t="s">
        <v>163</v>
      </c>
    </row>
    <row r="50" spans="1:19" s="69" customFormat="1" ht="25.5" customHeight="1">
      <c r="A50" s="90" t="s">
        <v>164</v>
      </c>
      <c r="B50" s="91" t="s">
        <v>61</v>
      </c>
      <c r="C50" s="170"/>
      <c r="D50" s="167">
        <f aca="true" t="shared" si="16" ref="D50:I50">SUM(D51:D59)</f>
        <v>164467</v>
      </c>
      <c r="E50" s="66">
        <f t="shared" si="16"/>
        <v>115322</v>
      </c>
      <c r="F50" s="66">
        <f t="shared" si="16"/>
        <v>49145</v>
      </c>
      <c r="G50" s="66">
        <f t="shared" si="16"/>
        <v>0</v>
      </c>
      <c r="H50" s="66">
        <f t="shared" si="16"/>
        <v>0</v>
      </c>
      <c r="I50" s="66">
        <f t="shared" si="16"/>
        <v>0</v>
      </c>
      <c r="J50" s="75"/>
      <c r="K50" s="66">
        <f aca="true" t="shared" si="17" ref="K50:R50">SUM(K51:K59)</f>
        <v>4424017</v>
      </c>
      <c r="L50" s="66">
        <f t="shared" si="17"/>
        <v>4419201</v>
      </c>
      <c r="M50" s="66">
        <f t="shared" si="17"/>
        <v>4816</v>
      </c>
      <c r="N50" s="66">
        <f t="shared" si="17"/>
        <v>426198</v>
      </c>
      <c r="O50" s="66">
        <f t="shared" si="17"/>
        <v>149894</v>
      </c>
      <c r="P50" s="66">
        <f t="shared" si="17"/>
        <v>216528</v>
      </c>
      <c r="Q50" s="66">
        <f t="shared" si="17"/>
        <v>2657011</v>
      </c>
      <c r="R50" s="171">
        <f t="shared" si="17"/>
        <v>0</v>
      </c>
      <c r="S50" s="93" t="s">
        <v>164</v>
      </c>
    </row>
    <row r="51" spans="1:19" s="9" customFormat="1" ht="12.75" customHeight="1">
      <c r="A51" s="97" t="s">
        <v>165</v>
      </c>
      <c r="B51" s="96" t="s">
        <v>62</v>
      </c>
      <c r="C51" s="83"/>
      <c r="D51" s="168">
        <f>SUM(E51:F51)</f>
        <v>121962</v>
      </c>
      <c r="E51" s="85">
        <v>91628</v>
      </c>
      <c r="F51" s="85">
        <v>30334</v>
      </c>
      <c r="G51" s="85">
        <f aca="true" t="shared" si="18" ref="G51:G59">SUM(H51:I51)</f>
        <v>0</v>
      </c>
      <c r="H51" s="85">
        <v>0</v>
      </c>
      <c r="I51" s="85">
        <v>0</v>
      </c>
      <c r="J51" s="86"/>
      <c r="K51" s="85">
        <f>SUM(L51:M51)</f>
        <v>743857</v>
      </c>
      <c r="L51" s="85">
        <v>743857</v>
      </c>
      <c r="M51" s="85">
        <v>0</v>
      </c>
      <c r="N51" s="85">
        <v>118532</v>
      </c>
      <c r="O51" s="85">
        <v>144865</v>
      </c>
      <c r="P51" s="85">
        <v>14600</v>
      </c>
      <c r="Q51" s="85">
        <v>359281</v>
      </c>
      <c r="R51" s="169">
        <v>0</v>
      </c>
      <c r="S51" s="88" t="s">
        <v>166</v>
      </c>
    </row>
    <row r="52" spans="1:19" s="9" customFormat="1" ht="12.75" customHeight="1">
      <c r="A52" s="97" t="s">
        <v>167</v>
      </c>
      <c r="B52" s="96" t="s">
        <v>63</v>
      </c>
      <c r="C52" s="83"/>
      <c r="D52" s="168">
        <f>SUM(E52:F52)</f>
        <v>18145</v>
      </c>
      <c r="E52" s="85">
        <v>2810</v>
      </c>
      <c r="F52" s="85">
        <v>15335</v>
      </c>
      <c r="G52" s="85">
        <f t="shared" si="18"/>
        <v>0</v>
      </c>
      <c r="H52" s="85">
        <v>0</v>
      </c>
      <c r="I52" s="85">
        <v>0</v>
      </c>
      <c r="J52" s="86"/>
      <c r="K52" s="85">
        <f>SUM(L52:M52)</f>
        <v>471913</v>
      </c>
      <c r="L52" s="85">
        <v>471913</v>
      </c>
      <c r="M52" s="85">
        <v>0</v>
      </c>
      <c r="N52" s="85">
        <v>588</v>
      </c>
      <c r="O52" s="85">
        <v>708</v>
      </c>
      <c r="P52" s="85">
        <v>13200</v>
      </c>
      <c r="Q52" s="85">
        <v>240148</v>
      </c>
      <c r="R52" s="169">
        <v>0</v>
      </c>
      <c r="S52" s="88" t="s">
        <v>168</v>
      </c>
    </row>
    <row r="53" spans="1:19" s="9" customFormat="1" ht="12.75" customHeight="1">
      <c r="A53" s="97" t="s">
        <v>169</v>
      </c>
      <c r="B53" s="96" t="s">
        <v>64</v>
      </c>
      <c r="C53" s="83"/>
      <c r="D53" s="168">
        <f>SUM(E53:F53)</f>
        <v>0</v>
      </c>
      <c r="E53" s="85">
        <v>0</v>
      </c>
      <c r="F53" s="85">
        <v>0</v>
      </c>
      <c r="G53" s="85">
        <f t="shared" si="18"/>
        <v>0</v>
      </c>
      <c r="H53" s="85">
        <v>0</v>
      </c>
      <c r="I53" s="85">
        <v>0</v>
      </c>
      <c r="J53" s="86"/>
      <c r="K53" s="85">
        <f>SUM(L53:M53)</f>
        <v>522370</v>
      </c>
      <c r="L53" s="85">
        <v>522370</v>
      </c>
      <c r="M53" s="85">
        <v>0</v>
      </c>
      <c r="N53" s="85">
        <v>93056</v>
      </c>
      <c r="O53" s="85">
        <v>3455</v>
      </c>
      <c r="P53" s="85">
        <v>10480</v>
      </c>
      <c r="Q53" s="85">
        <v>289455</v>
      </c>
      <c r="R53" s="169">
        <v>0</v>
      </c>
      <c r="S53" s="88" t="s">
        <v>170</v>
      </c>
    </row>
    <row r="54" spans="1:19" s="9" customFormat="1" ht="12.75" customHeight="1">
      <c r="A54" s="97" t="s">
        <v>171</v>
      </c>
      <c r="B54" s="96" t="s">
        <v>65</v>
      </c>
      <c r="C54" s="83"/>
      <c r="D54" s="168">
        <f>SUM(E54:F54)</f>
        <v>3090</v>
      </c>
      <c r="E54" s="85">
        <v>0</v>
      </c>
      <c r="F54" s="85">
        <v>3090</v>
      </c>
      <c r="G54" s="85">
        <f t="shared" si="18"/>
        <v>0</v>
      </c>
      <c r="H54" s="85">
        <v>0</v>
      </c>
      <c r="I54" s="85">
        <v>0</v>
      </c>
      <c r="J54" s="86"/>
      <c r="K54" s="85">
        <f>SUM(L54:M54)</f>
        <v>222074</v>
      </c>
      <c r="L54" s="85">
        <v>221913</v>
      </c>
      <c r="M54" s="85">
        <v>161</v>
      </c>
      <c r="N54" s="85">
        <v>34</v>
      </c>
      <c r="O54" s="85">
        <v>40</v>
      </c>
      <c r="P54" s="85">
        <v>14900</v>
      </c>
      <c r="Q54" s="85">
        <v>192912</v>
      </c>
      <c r="R54" s="169">
        <v>0</v>
      </c>
      <c r="S54" s="88" t="s">
        <v>172</v>
      </c>
    </row>
    <row r="55" spans="1:19" s="9" customFormat="1" ht="12.75" customHeight="1">
      <c r="A55" s="97" t="s">
        <v>173</v>
      </c>
      <c r="B55" s="96" t="s">
        <v>66</v>
      </c>
      <c r="C55" s="83"/>
      <c r="D55" s="168">
        <f>SUM(E55:F55)</f>
        <v>21270</v>
      </c>
      <c r="E55" s="85">
        <v>20884</v>
      </c>
      <c r="F55" s="85">
        <v>386</v>
      </c>
      <c r="G55" s="85">
        <f t="shared" si="18"/>
        <v>0</v>
      </c>
      <c r="H55" s="85">
        <v>0</v>
      </c>
      <c r="I55" s="85">
        <v>0</v>
      </c>
      <c r="J55" s="86"/>
      <c r="K55" s="85">
        <f>SUM(L55:M55)</f>
        <v>690628</v>
      </c>
      <c r="L55" s="85">
        <v>689340</v>
      </c>
      <c r="M55" s="85">
        <v>1288</v>
      </c>
      <c r="N55" s="85">
        <v>25930</v>
      </c>
      <c r="O55" s="85">
        <v>496</v>
      </c>
      <c r="P55" s="85">
        <v>22000</v>
      </c>
      <c r="Q55" s="85">
        <v>392072</v>
      </c>
      <c r="R55" s="169">
        <v>0</v>
      </c>
      <c r="S55" s="88" t="s">
        <v>174</v>
      </c>
    </row>
    <row r="56" spans="1:19" s="9" customFormat="1" ht="9.75" customHeight="1">
      <c r="A56" s="98"/>
      <c r="B56" s="96"/>
      <c r="C56" s="83"/>
      <c r="D56" s="168"/>
      <c r="E56" s="85"/>
      <c r="F56" s="85"/>
      <c r="G56" s="85"/>
      <c r="H56" s="85"/>
      <c r="I56" s="85"/>
      <c r="J56" s="86"/>
      <c r="K56" s="85"/>
      <c r="L56" s="85"/>
      <c r="M56" s="85"/>
      <c r="N56" s="85"/>
      <c r="O56" s="85"/>
      <c r="P56" s="85"/>
      <c r="Q56" s="85"/>
      <c r="R56" s="169"/>
      <c r="S56" s="88"/>
    </row>
    <row r="57" spans="1:19" s="9" customFormat="1" ht="12.75" customHeight="1">
      <c r="A57" s="97" t="s">
        <v>175</v>
      </c>
      <c r="B57" s="96" t="s">
        <v>67</v>
      </c>
      <c r="C57" s="83"/>
      <c r="D57" s="168">
        <f>SUM(E57:F57)</f>
        <v>0</v>
      </c>
      <c r="E57" s="85">
        <v>0</v>
      </c>
      <c r="F57" s="85">
        <v>0</v>
      </c>
      <c r="G57" s="85">
        <f t="shared" si="18"/>
        <v>0</v>
      </c>
      <c r="H57" s="85">
        <v>0</v>
      </c>
      <c r="I57" s="85">
        <v>0</v>
      </c>
      <c r="J57" s="86"/>
      <c r="K57" s="85">
        <f>SUM(L57:M57)</f>
        <v>551772</v>
      </c>
      <c r="L57" s="85">
        <v>551763</v>
      </c>
      <c r="M57" s="85">
        <v>9</v>
      </c>
      <c r="N57" s="85">
        <v>144104</v>
      </c>
      <c r="O57" s="85">
        <v>140</v>
      </c>
      <c r="P57" s="85">
        <v>58000</v>
      </c>
      <c r="Q57" s="85">
        <v>509492</v>
      </c>
      <c r="R57" s="169">
        <v>0</v>
      </c>
      <c r="S57" s="88" t="s">
        <v>176</v>
      </c>
    </row>
    <row r="58" spans="1:19" s="9" customFormat="1" ht="12.75" customHeight="1">
      <c r="A58" s="97" t="s">
        <v>177</v>
      </c>
      <c r="B58" s="96" t="s">
        <v>68</v>
      </c>
      <c r="C58" s="83"/>
      <c r="D58" s="168">
        <f>SUM(E58:F58)</f>
        <v>0</v>
      </c>
      <c r="E58" s="85">
        <v>0</v>
      </c>
      <c r="F58" s="85">
        <v>0</v>
      </c>
      <c r="G58" s="85">
        <f t="shared" si="18"/>
        <v>0</v>
      </c>
      <c r="H58" s="85">
        <v>0</v>
      </c>
      <c r="I58" s="85">
        <v>0</v>
      </c>
      <c r="J58" s="86"/>
      <c r="K58" s="85">
        <f>SUM(L58:M58)</f>
        <v>652547</v>
      </c>
      <c r="L58" s="85">
        <v>652518</v>
      </c>
      <c r="M58" s="85">
        <v>29</v>
      </c>
      <c r="N58" s="85">
        <v>16882</v>
      </c>
      <c r="O58" s="85">
        <v>90</v>
      </c>
      <c r="P58" s="85">
        <v>52348</v>
      </c>
      <c r="Q58" s="85">
        <v>322402</v>
      </c>
      <c r="R58" s="169">
        <v>0</v>
      </c>
      <c r="S58" s="88" t="s">
        <v>178</v>
      </c>
    </row>
    <row r="59" spans="1:19" s="9" customFormat="1" ht="12.75" customHeight="1">
      <c r="A59" s="97" t="s">
        <v>179</v>
      </c>
      <c r="B59" s="96" t="s">
        <v>69</v>
      </c>
      <c r="C59" s="83"/>
      <c r="D59" s="168">
        <f>SUM(E59:F59)</f>
        <v>0</v>
      </c>
      <c r="E59" s="85">
        <v>0</v>
      </c>
      <c r="F59" s="85">
        <v>0</v>
      </c>
      <c r="G59" s="85">
        <f t="shared" si="18"/>
        <v>0</v>
      </c>
      <c r="H59" s="85">
        <v>0</v>
      </c>
      <c r="I59" s="85">
        <v>0</v>
      </c>
      <c r="J59" s="86"/>
      <c r="K59" s="85">
        <f>SUM(L59:M59)</f>
        <v>568856</v>
      </c>
      <c r="L59" s="85">
        <v>565527</v>
      </c>
      <c r="M59" s="85">
        <v>3329</v>
      </c>
      <c r="N59" s="85">
        <v>27072</v>
      </c>
      <c r="O59" s="85">
        <v>100</v>
      </c>
      <c r="P59" s="85">
        <v>31000</v>
      </c>
      <c r="Q59" s="85">
        <v>351249</v>
      </c>
      <c r="R59" s="169">
        <v>0</v>
      </c>
      <c r="S59" s="88" t="s">
        <v>180</v>
      </c>
    </row>
    <row r="60" spans="1:19" s="69" customFormat="1" ht="25.5" customHeight="1">
      <c r="A60" s="90" t="s">
        <v>70</v>
      </c>
      <c r="B60" s="91" t="s">
        <v>71</v>
      </c>
      <c r="C60" s="170"/>
      <c r="D60" s="167">
        <f aca="true" t="shared" si="19" ref="D60:I60">SUM(D61:D64)</f>
        <v>71302</v>
      </c>
      <c r="E60" s="66">
        <f t="shared" si="19"/>
        <v>38066</v>
      </c>
      <c r="F60" s="66">
        <f t="shared" si="19"/>
        <v>33236</v>
      </c>
      <c r="G60" s="66">
        <f t="shared" si="19"/>
        <v>0</v>
      </c>
      <c r="H60" s="66">
        <f t="shared" si="19"/>
        <v>0</v>
      </c>
      <c r="I60" s="66">
        <f t="shared" si="19"/>
        <v>0</v>
      </c>
      <c r="J60" s="75"/>
      <c r="K60" s="66">
        <f aca="true" t="shared" si="20" ref="K60:R60">SUM(K61:K64)</f>
        <v>3100217</v>
      </c>
      <c r="L60" s="66">
        <f t="shared" si="20"/>
        <v>3098605</v>
      </c>
      <c r="M60" s="66">
        <f t="shared" si="20"/>
        <v>1612</v>
      </c>
      <c r="N60" s="66">
        <f t="shared" si="20"/>
        <v>674399</v>
      </c>
      <c r="O60" s="66">
        <f t="shared" si="20"/>
        <v>20450</v>
      </c>
      <c r="P60" s="66">
        <f t="shared" si="20"/>
        <v>375032</v>
      </c>
      <c r="Q60" s="66">
        <f t="shared" si="20"/>
        <v>1775469</v>
      </c>
      <c r="R60" s="171">
        <f t="shared" si="20"/>
        <v>0</v>
      </c>
      <c r="S60" s="93" t="s">
        <v>70</v>
      </c>
    </row>
    <row r="61" spans="1:19" s="9" customFormat="1" ht="12.75" customHeight="1">
      <c r="A61" s="97" t="s">
        <v>181</v>
      </c>
      <c r="B61" s="83" t="s">
        <v>72</v>
      </c>
      <c r="C61" s="83"/>
      <c r="D61" s="168">
        <f>SUM(E61:F61)</f>
        <v>23324</v>
      </c>
      <c r="E61" s="85">
        <v>21692</v>
      </c>
      <c r="F61" s="85">
        <v>1632</v>
      </c>
      <c r="G61" s="85">
        <f>SUM(H61:I61)</f>
        <v>0</v>
      </c>
      <c r="H61" s="85">
        <v>0</v>
      </c>
      <c r="I61" s="85">
        <v>0</v>
      </c>
      <c r="J61" s="86"/>
      <c r="K61" s="85">
        <f>SUM(L61:M61)</f>
        <v>1136710</v>
      </c>
      <c r="L61" s="85">
        <v>1136614</v>
      </c>
      <c r="M61" s="85">
        <v>96</v>
      </c>
      <c r="N61" s="85">
        <v>16348</v>
      </c>
      <c r="O61" s="85">
        <v>13160</v>
      </c>
      <c r="P61" s="85">
        <v>208400</v>
      </c>
      <c r="Q61" s="85">
        <v>590789</v>
      </c>
      <c r="R61" s="169">
        <v>0</v>
      </c>
      <c r="S61" s="88" t="s">
        <v>182</v>
      </c>
    </row>
    <row r="62" spans="1:19" s="9" customFormat="1" ht="12.75" customHeight="1">
      <c r="A62" s="97" t="s">
        <v>183</v>
      </c>
      <c r="B62" s="83" t="s">
        <v>73</v>
      </c>
      <c r="C62" s="83"/>
      <c r="D62" s="168">
        <f>SUM(E62:F62)</f>
        <v>18000</v>
      </c>
      <c r="E62" s="85">
        <v>0</v>
      </c>
      <c r="F62" s="85">
        <v>18000</v>
      </c>
      <c r="G62" s="85">
        <f>SUM(H62:I62)</f>
        <v>0</v>
      </c>
      <c r="H62" s="85">
        <v>0</v>
      </c>
      <c r="I62" s="85">
        <v>0</v>
      </c>
      <c r="J62" s="86"/>
      <c r="K62" s="85">
        <f>SUM(L62:M62)</f>
        <v>655500</v>
      </c>
      <c r="L62" s="85">
        <v>655307</v>
      </c>
      <c r="M62" s="85">
        <v>193</v>
      </c>
      <c r="N62" s="85">
        <v>26071</v>
      </c>
      <c r="O62" s="85">
        <v>80</v>
      </c>
      <c r="P62" s="85">
        <v>76849</v>
      </c>
      <c r="Q62" s="85">
        <v>315603</v>
      </c>
      <c r="R62" s="169">
        <v>0</v>
      </c>
      <c r="S62" s="88" t="s">
        <v>184</v>
      </c>
    </row>
    <row r="63" spans="1:19" s="9" customFormat="1" ht="12.75" customHeight="1">
      <c r="A63" s="97" t="s">
        <v>185</v>
      </c>
      <c r="B63" s="83" t="s">
        <v>74</v>
      </c>
      <c r="C63" s="83"/>
      <c r="D63" s="168">
        <f>SUM(E63:F63)</f>
        <v>4637</v>
      </c>
      <c r="E63" s="85">
        <v>2078</v>
      </c>
      <c r="F63" s="85">
        <v>2559</v>
      </c>
      <c r="G63" s="85">
        <f>SUM(H63:I63)</f>
        <v>0</v>
      </c>
      <c r="H63" s="85">
        <v>0</v>
      </c>
      <c r="I63" s="85">
        <v>0</v>
      </c>
      <c r="J63" s="86"/>
      <c r="K63" s="85">
        <f>SUM(L63:M63)</f>
        <v>554102</v>
      </c>
      <c r="L63" s="85">
        <v>552779</v>
      </c>
      <c r="M63" s="85">
        <v>1323</v>
      </c>
      <c r="N63" s="85">
        <v>347353</v>
      </c>
      <c r="O63" s="85">
        <v>7080</v>
      </c>
      <c r="P63" s="85">
        <v>24000</v>
      </c>
      <c r="Q63" s="85">
        <v>492943</v>
      </c>
      <c r="R63" s="169">
        <v>0</v>
      </c>
      <c r="S63" s="88" t="s">
        <v>186</v>
      </c>
    </row>
    <row r="64" spans="1:19" s="9" customFormat="1" ht="12.75" customHeight="1">
      <c r="A64" s="97" t="s">
        <v>187</v>
      </c>
      <c r="B64" s="83" t="s">
        <v>75</v>
      </c>
      <c r="C64" s="83"/>
      <c r="D64" s="168">
        <f>SUM(E64:F64)</f>
        <v>25341</v>
      </c>
      <c r="E64" s="85">
        <v>14296</v>
      </c>
      <c r="F64" s="85">
        <v>11045</v>
      </c>
      <c r="G64" s="85">
        <f>SUM(H64:I64)</f>
        <v>0</v>
      </c>
      <c r="H64" s="85">
        <v>0</v>
      </c>
      <c r="I64" s="85">
        <v>0</v>
      </c>
      <c r="J64" s="86"/>
      <c r="K64" s="85">
        <f>SUM(L64:M64)</f>
        <v>753905</v>
      </c>
      <c r="L64" s="85">
        <v>753905</v>
      </c>
      <c r="M64" s="85">
        <v>0</v>
      </c>
      <c r="N64" s="85">
        <v>284627</v>
      </c>
      <c r="O64" s="85">
        <v>130</v>
      </c>
      <c r="P64" s="85">
        <v>65783</v>
      </c>
      <c r="Q64" s="85">
        <v>376134</v>
      </c>
      <c r="R64" s="169">
        <v>0</v>
      </c>
      <c r="S64" s="88" t="s">
        <v>188</v>
      </c>
    </row>
    <row r="65" spans="3:67" s="150" customFormat="1" ht="12" customHeight="1" thickBot="1">
      <c r="C65" s="149"/>
      <c r="R65" s="149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</row>
    <row r="66" spans="20:67" ht="14.25" thickTop="1"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</row>
  </sheetData>
  <mergeCells count="24">
    <mergeCell ref="S4:S6"/>
    <mergeCell ref="K4:M4"/>
    <mergeCell ref="O4:O6"/>
    <mergeCell ref="P4:P6"/>
    <mergeCell ref="Q4:Q6"/>
    <mergeCell ref="R4:R6"/>
    <mergeCell ref="K5:K6"/>
    <mergeCell ref="L5:L6"/>
    <mergeCell ref="M5:M6"/>
    <mergeCell ref="E1:I1"/>
    <mergeCell ref="G5:I5"/>
    <mergeCell ref="N4:N6"/>
    <mergeCell ref="E4:I4"/>
    <mergeCell ref="D5:F5"/>
    <mergeCell ref="K1:P1"/>
    <mergeCell ref="A4:C6"/>
    <mergeCell ref="A15:B15"/>
    <mergeCell ref="A13:B13"/>
    <mergeCell ref="A14:B14"/>
    <mergeCell ref="A9:B9"/>
    <mergeCell ref="A8:B8"/>
    <mergeCell ref="A12:B12"/>
    <mergeCell ref="A10:B10"/>
    <mergeCell ref="A11:B11"/>
  </mergeCells>
  <printOptions/>
  <pageMargins left="0.2" right="0.19" top="0.75" bottom="0" header="10.93" footer="0.5118110236220472"/>
  <pageSetup horizontalDpi="600" verticalDpi="600" orientation="portrait" paperSize="9" scale="7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2006-12-27T07:41:50Z</dcterms:created>
  <dcterms:modified xsi:type="dcterms:W3CDTF">2006-12-27T07:41:55Z</dcterms:modified>
  <cp:category/>
  <cp:version/>
  <cp:contentType/>
  <cp:contentStatus/>
</cp:coreProperties>
</file>